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s5535srv\lifeipazoresnatura\1 - Gestao\Estatisticas\"/>
    </mc:Choice>
  </mc:AlternateContent>
  <xr:revisionPtr revIDLastSave="0" documentId="13_ncr:1_{58220ACB-B9EA-4C47-90E5-2C95FC20DCA2}" xr6:coauthVersionLast="36" xr6:coauthVersionMax="36" xr10:uidLastSave="{00000000-0000-0000-0000-000000000000}"/>
  <bookViews>
    <workbookView xWindow="0" yWindow="0" windowWidth="15525" windowHeight="6180" activeTab="1" xr2:uid="{00000000-000D-0000-FFFF-FFFF00000000}"/>
  </bookViews>
  <sheets>
    <sheet name="Outputs Gerais" sheetId="16" r:id="rId1"/>
    <sheet name="Fotos" sheetId="22" r:id="rId2"/>
    <sheet name="Sessões Públicas" sheetId="14" r:id="rId3"/>
    <sheet name="Envolvimento Público" sheetId="25" r:id="rId4"/>
    <sheet name="Apresentações e Workshops" sheetId="20" r:id="rId5"/>
    <sheet name="Facebook - Post" sheetId="19" r:id="rId6"/>
    <sheet name="Facebook - Likes" sheetId="24" r:id="rId7"/>
    <sheet name="Notícias" sheetId="18" r:id="rId8"/>
    <sheet name="Notas de Imprensa" sheetId="15" r:id="rId9"/>
    <sheet name="Networking" sheetId="13" r:id="rId10"/>
    <sheet name="Reuniões" sheetId="21" r:id="rId11"/>
  </sheets>
  <definedNames>
    <definedName name="_xlnm._FilterDatabase" localSheetId="7" hidden="1">Notícias!$B$2:$I$22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7" i="19" l="1"/>
  <c r="D396" i="19"/>
  <c r="D395" i="19"/>
  <c r="D394" i="19"/>
  <c r="D393" i="19"/>
  <c r="D392" i="19"/>
  <c r="D391" i="19"/>
  <c r="D388" i="19" l="1"/>
  <c r="D389" i="19"/>
  <c r="D387" i="19"/>
  <c r="D386" i="19" l="1"/>
  <c r="D385" i="19"/>
  <c r="D384" i="19"/>
  <c r="D383" i="19"/>
  <c r="D382" i="19"/>
  <c r="D381" i="19" l="1"/>
  <c r="D380" i="19"/>
  <c r="D379" i="19"/>
  <c r="D378" i="19"/>
  <c r="D377" i="19"/>
  <c r="D376" i="19" l="1"/>
  <c r="D375" i="19" l="1"/>
  <c r="D374" i="19"/>
  <c r="D373" i="19"/>
  <c r="C373" i="19"/>
  <c r="D372" i="19"/>
  <c r="D371" i="19"/>
  <c r="D370" i="19"/>
  <c r="C370" i="19"/>
  <c r="D369" i="19"/>
  <c r="D368" i="19"/>
  <c r="D367" i="19"/>
  <c r="D366" i="19"/>
  <c r="D365" i="19"/>
  <c r="D364" i="19"/>
  <c r="D363" i="19"/>
  <c r="D362" i="19"/>
  <c r="D361" i="19"/>
  <c r="D360" i="19"/>
  <c r="D359" i="19"/>
  <c r="D358" i="19"/>
  <c r="D357" i="19"/>
  <c r="D356" i="19"/>
  <c r="D355" i="19"/>
  <c r="D354" i="19"/>
  <c r="D353" i="19"/>
  <c r="D352" i="19"/>
  <c r="D351" i="19"/>
  <c r="D350" i="19"/>
  <c r="D349" i="19" l="1"/>
  <c r="D348" i="19"/>
  <c r="D346" i="19"/>
  <c r="D345" i="19"/>
  <c r="D344" i="19"/>
  <c r="D343" i="19"/>
  <c r="D342" i="19"/>
  <c r="D341" i="19"/>
  <c r="D340" i="19"/>
  <c r="D320" i="19"/>
  <c r="D319" i="19"/>
  <c r="D339" i="19"/>
  <c r="D338" i="19"/>
  <c r="D337" i="19"/>
  <c r="D336" i="19"/>
  <c r="D335" i="19"/>
  <c r="D334" i="19"/>
  <c r="D333" i="19"/>
  <c r="D332" i="19"/>
  <c r="D331" i="19"/>
  <c r="D330" i="19"/>
  <c r="D329" i="19"/>
  <c r="D328" i="19"/>
  <c r="D327" i="19"/>
  <c r="D326" i="19"/>
  <c r="D325" i="19"/>
  <c r="D324" i="19"/>
  <c r="D323" i="19"/>
  <c r="D322" i="19"/>
  <c r="D321" i="19"/>
  <c r="D318" i="19" l="1"/>
  <c r="D317" i="19"/>
  <c r="D316" i="19"/>
  <c r="D315" i="19"/>
  <c r="D314" i="19"/>
  <c r="D313" i="19"/>
  <c r="D311" i="19"/>
  <c r="D310" i="19"/>
  <c r="D312" i="19"/>
  <c r="D309" i="19"/>
  <c r="D308" i="19"/>
  <c r="D307" i="19"/>
  <c r="D306" i="19"/>
  <c r="D305" i="19"/>
  <c r="D303" i="19"/>
  <c r="D304" i="19"/>
  <c r="D302" i="19" l="1"/>
  <c r="D301" i="19"/>
  <c r="D300" i="19"/>
  <c r="D298" i="19"/>
  <c r="D297" i="19"/>
  <c r="D296" i="19"/>
  <c r="D295" i="19"/>
  <c r="D294" i="19"/>
  <c r="D293" i="19"/>
  <c r="D292" i="19"/>
  <c r="D291" i="19"/>
  <c r="D290" i="19"/>
  <c r="D289" i="19"/>
  <c r="D288" i="19" l="1"/>
  <c r="D287" i="19"/>
  <c r="D286" i="19"/>
  <c r="D285" i="19"/>
  <c r="D284" i="19"/>
  <c r="D283" i="19"/>
  <c r="D282" i="19"/>
  <c r="D281" i="19"/>
  <c r="D280" i="19"/>
  <c r="D279" i="19"/>
  <c r="D278" i="19"/>
  <c r="D277" i="19"/>
  <c r="D276" i="19"/>
  <c r="D275" i="19"/>
  <c r="D274" i="19"/>
  <c r="D273" i="19"/>
  <c r="D272" i="19"/>
  <c r="D271" i="19" l="1"/>
  <c r="D270" i="19"/>
  <c r="D269" i="19"/>
  <c r="D268" i="19"/>
  <c r="D267" i="19"/>
  <c r="D266" i="19"/>
  <c r="D265" i="19"/>
  <c r="D264" i="19"/>
  <c r="D263" i="19"/>
  <c r="D262" i="19"/>
  <c r="D261" i="19"/>
  <c r="D260" i="19"/>
  <c r="D259" i="19"/>
  <c r="D258" i="19"/>
  <c r="D257" i="19"/>
  <c r="D256" i="19"/>
  <c r="D255" i="19"/>
  <c r="F98" i="18" l="1"/>
  <c r="C98" i="18"/>
  <c r="D98" i="18"/>
  <c r="C9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Carla AB. Mota</author>
    <author>Ricardo MP. Correia</author>
  </authors>
  <commentList>
    <comment ref="C1" authorId="0" shapeId="0" xr:uid="{00000000-0006-0000-0500-000001000000}">
      <text>
        <r>
          <rPr>
            <b/>
            <sz val="9"/>
            <color indexed="81"/>
            <rFont val="Tahoma"/>
            <family val="2"/>
          </rPr>
          <t>Carla AB. Mota:</t>
        </r>
        <r>
          <rPr>
            <sz val="9"/>
            <color indexed="81"/>
            <rFont val="Tahoma"/>
            <family val="2"/>
          </rPr>
          <t xml:space="preserve">
Alcance</t>
        </r>
      </text>
    </comment>
    <comment ref="D1" authorId="0" shapeId="0" xr:uid="{00000000-0006-0000-0500-000002000000}">
      <text>
        <r>
          <rPr>
            <b/>
            <sz val="9"/>
            <color indexed="81"/>
            <rFont val="Tahoma"/>
            <family val="2"/>
          </rPr>
          <t>Carla AB. Mota:</t>
        </r>
        <r>
          <rPr>
            <sz val="9"/>
            <color indexed="81"/>
            <rFont val="Tahoma"/>
            <family val="2"/>
          </rPr>
          <t xml:space="preserve">
interação</t>
        </r>
      </text>
    </comment>
    <comment ref="A56" authorId="1" shapeId="0" xr:uid="{00000000-0006-0000-0500-000003000000}">
      <text>
        <r>
          <rPr>
            <b/>
            <sz val="9"/>
            <color indexed="81"/>
            <rFont val="Tahoma"/>
            <family val="2"/>
          </rPr>
          <t>Ricardo MP. Correia:</t>
        </r>
        <r>
          <rPr>
            <sz val="9"/>
            <color indexed="81"/>
            <rFont val="Tahoma"/>
            <family val="2"/>
          </rPr>
          <t xml:space="preserve">
Dados recolhidos a 17/02/2020</t>
        </r>
      </text>
    </comment>
    <comment ref="A57" authorId="1" shapeId="0" xr:uid="{00000000-0006-0000-0500-000004000000}">
      <text>
        <r>
          <rPr>
            <b/>
            <sz val="9"/>
            <color indexed="81"/>
            <rFont val="Tahoma"/>
            <family val="2"/>
          </rPr>
          <t>Ricardo MP. Correia:</t>
        </r>
        <r>
          <rPr>
            <sz val="9"/>
            <color indexed="81"/>
            <rFont val="Tahoma"/>
            <family val="2"/>
          </rPr>
          <t xml:space="preserve">
Dados recolhidos a 17/02/2020</t>
        </r>
      </text>
    </comment>
    <comment ref="A58" authorId="1" shapeId="0" xr:uid="{00000000-0006-0000-0500-000005000000}">
      <text>
        <r>
          <rPr>
            <b/>
            <sz val="9"/>
            <color indexed="81"/>
            <rFont val="Tahoma"/>
            <family val="2"/>
          </rPr>
          <t>Ricardo MP. Correia:</t>
        </r>
        <r>
          <rPr>
            <sz val="9"/>
            <color indexed="81"/>
            <rFont val="Tahoma"/>
            <family val="2"/>
          </rPr>
          <t xml:space="preserve">
Dados recolhidos a 17/02/2020</t>
        </r>
      </text>
    </comment>
    <comment ref="A59" authorId="1" shapeId="0" xr:uid="{00000000-0006-0000-0500-000006000000}">
      <text>
        <r>
          <rPr>
            <b/>
            <sz val="9"/>
            <color indexed="81"/>
            <rFont val="Tahoma"/>
            <family val="2"/>
          </rPr>
          <t>Ricardo MP. Correia:</t>
        </r>
        <r>
          <rPr>
            <sz val="9"/>
            <color indexed="81"/>
            <rFont val="Tahoma"/>
            <family val="2"/>
          </rPr>
          <t xml:space="preserve">
Dados recolhidos a 17/02/2020</t>
        </r>
      </text>
    </comment>
    <comment ref="A60" authorId="1" shapeId="0" xr:uid="{00000000-0006-0000-0500-000007000000}">
      <text>
        <r>
          <rPr>
            <b/>
            <sz val="9"/>
            <color indexed="81"/>
            <rFont val="Tahoma"/>
            <family val="2"/>
          </rPr>
          <t>Ricardo MP. Correia:</t>
        </r>
        <r>
          <rPr>
            <sz val="9"/>
            <color indexed="81"/>
            <rFont val="Tahoma"/>
            <family val="2"/>
          </rPr>
          <t xml:space="preserve">
Dados recolhidos a 17/02/2020</t>
        </r>
      </text>
    </comment>
    <comment ref="A61" authorId="1" shapeId="0" xr:uid="{00000000-0006-0000-0500-000008000000}">
      <text>
        <r>
          <rPr>
            <b/>
            <sz val="9"/>
            <color indexed="81"/>
            <rFont val="Tahoma"/>
            <family val="2"/>
          </rPr>
          <t>Ricardo MP. Correia:</t>
        </r>
        <r>
          <rPr>
            <sz val="9"/>
            <color indexed="81"/>
            <rFont val="Tahoma"/>
            <family val="2"/>
          </rPr>
          <t xml:space="preserve">
Dados recolhidos a 17/02/2020</t>
        </r>
      </text>
    </comment>
    <comment ref="A62" authorId="1" shapeId="0" xr:uid="{00000000-0006-0000-0500-000009000000}">
      <text>
        <r>
          <rPr>
            <b/>
            <sz val="9"/>
            <color indexed="81"/>
            <rFont val="Tahoma"/>
            <family val="2"/>
          </rPr>
          <t>Ricardo MP. Correia:</t>
        </r>
        <r>
          <rPr>
            <sz val="9"/>
            <color indexed="81"/>
            <rFont val="Tahoma"/>
            <family val="2"/>
          </rPr>
          <t xml:space="preserve">
Dados recolhidos a 17/02/2020</t>
        </r>
      </text>
    </comment>
    <comment ref="A63" authorId="1" shapeId="0" xr:uid="{00000000-0006-0000-0500-00000A000000}">
      <text>
        <r>
          <rPr>
            <b/>
            <sz val="9"/>
            <color indexed="81"/>
            <rFont val="Tahoma"/>
            <family val="2"/>
          </rPr>
          <t>Ricardo MP. Correia:</t>
        </r>
        <r>
          <rPr>
            <sz val="9"/>
            <color indexed="81"/>
            <rFont val="Tahoma"/>
            <family val="2"/>
          </rPr>
          <t xml:space="preserve">
Dados recolhidos a 17/02/2020</t>
        </r>
      </text>
    </comment>
    <comment ref="A64" authorId="1" shapeId="0" xr:uid="{00000000-0006-0000-0500-00000B000000}">
      <text>
        <r>
          <rPr>
            <b/>
            <sz val="9"/>
            <color indexed="81"/>
            <rFont val="Tahoma"/>
            <family val="2"/>
          </rPr>
          <t>Ricardo MP. Correia:</t>
        </r>
        <r>
          <rPr>
            <sz val="9"/>
            <color indexed="81"/>
            <rFont val="Tahoma"/>
            <family val="2"/>
          </rPr>
          <t xml:space="preserve">
Dados recolhidos a 17/02/2020</t>
        </r>
      </text>
    </comment>
    <comment ref="A65" authorId="1" shapeId="0" xr:uid="{00000000-0006-0000-0500-00000C000000}">
      <text>
        <r>
          <rPr>
            <b/>
            <sz val="9"/>
            <color indexed="81"/>
            <rFont val="Tahoma"/>
            <family val="2"/>
          </rPr>
          <t>Ricardo MP. Correia:</t>
        </r>
        <r>
          <rPr>
            <sz val="9"/>
            <color indexed="81"/>
            <rFont val="Tahoma"/>
            <family val="2"/>
          </rPr>
          <t xml:space="preserve">
Dados recolhidos a 17/02/2020</t>
        </r>
      </text>
    </comment>
    <comment ref="A66" authorId="1" shapeId="0" xr:uid="{00000000-0006-0000-0500-00000D000000}">
      <text>
        <r>
          <rPr>
            <b/>
            <sz val="9"/>
            <color indexed="81"/>
            <rFont val="Tahoma"/>
            <family val="2"/>
          </rPr>
          <t>Ricardo MP. Correia:</t>
        </r>
        <r>
          <rPr>
            <sz val="9"/>
            <color indexed="81"/>
            <rFont val="Tahoma"/>
            <family val="2"/>
          </rPr>
          <t xml:space="preserve">
Dados recolhidos a 17/02/2020</t>
        </r>
      </text>
    </comment>
    <comment ref="A67" authorId="1" shapeId="0" xr:uid="{00000000-0006-0000-0500-00000E000000}">
      <text>
        <r>
          <rPr>
            <b/>
            <sz val="9"/>
            <color indexed="81"/>
            <rFont val="Tahoma"/>
            <family val="2"/>
          </rPr>
          <t>Ricardo MP. Correia:</t>
        </r>
        <r>
          <rPr>
            <sz val="9"/>
            <color indexed="81"/>
            <rFont val="Tahoma"/>
            <family val="2"/>
          </rPr>
          <t xml:space="preserve">
Dados recolhidos a 17/02/2020</t>
        </r>
      </text>
    </comment>
    <comment ref="A68" authorId="1" shapeId="0" xr:uid="{00000000-0006-0000-0500-00000F000000}">
      <text>
        <r>
          <rPr>
            <b/>
            <sz val="9"/>
            <color indexed="81"/>
            <rFont val="Tahoma"/>
            <family val="2"/>
          </rPr>
          <t>Ricardo MP. Correia:</t>
        </r>
        <r>
          <rPr>
            <sz val="9"/>
            <color indexed="81"/>
            <rFont val="Tahoma"/>
            <family val="2"/>
          </rPr>
          <t xml:space="preserve">
Dados recolhidos a 17/02/2020</t>
        </r>
      </text>
    </comment>
    <comment ref="A69" authorId="1" shapeId="0" xr:uid="{00000000-0006-0000-0500-000010000000}">
      <text>
        <r>
          <rPr>
            <b/>
            <sz val="9"/>
            <color indexed="81"/>
            <rFont val="Tahoma"/>
            <family val="2"/>
          </rPr>
          <t>Ricardo MP. Correia:</t>
        </r>
        <r>
          <rPr>
            <sz val="9"/>
            <color indexed="81"/>
            <rFont val="Tahoma"/>
            <family val="2"/>
          </rPr>
          <t xml:space="preserve">
Dados recolhidos a 17/02/2020</t>
        </r>
      </text>
    </comment>
    <comment ref="A70" authorId="1" shapeId="0" xr:uid="{00000000-0006-0000-0500-000011000000}">
      <text>
        <r>
          <rPr>
            <b/>
            <sz val="9"/>
            <color indexed="81"/>
            <rFont val="Tahoma"/>
            <family val="2"/>
          </rPr>
          <t>Ricardo MP. Correia:</t>
        </r>
        <r>
          <rPr>
            <sz val="9"/>
            <color indexed="81"/>
            <rFont val="Tahoma"/>
            <family val="2"/>
          </rPr>
          <t xml:space="preserve">
Dados recolhidos a 17/02/2020</t>
        </r>
      </text>
    </comment>
    <comment ref="A71" authorId="1" shapeId="0" xr:uid="{00000000-0006-0000-0500-000012000000}">
      <text>
        <r>
          <rPr>
            <b/>
            <sz val="9"/>
            <color indexed="81"/>
            <rFont val="Tahoma"/>
            <family val="2"/>
          </rPr>
          <t>Ricardo MP. Correia:</t>
        </r>
        <r>
          <rPr>
            <sz val="9"/>
            <color indexed="81"/>
            <rFont val="Tahoma"/>
            <family val="2"/>
          </rPr>
          <t xml:space="preserve">
Dados recolhidos a 17/02/2020</t>
        </r>
      </text>
    </comment>
    <comment ref="A72" authorId="1" shapeId="0" xr:uid="{00000000-0006-0000-0500-000013000000}">
      <text>
        <r>
          <rPr>
            <b/>
            <sz val="9"/>
            <color indexed="81"/>
            <rFont val="Tahoma"/>
            <family val="2"/>
          </rPr>
          <t>Ricardo MP. Correia:</t>
        </r>
        <r>
          <rPr>
            <sz val="9"/>
            <color indexed="81"/>
            <rFont val="Tahoma"/>
            <family val="2"/>
          </rPr>
          <t xml:space="preserve">
Dados recolhidos a 17/02/2020</t>
        </r>
      </text>
    </comment>
    <comment ref="A73" authorId="1" shapeId="0" xr:uid="{00000000-0006-0000-0500-000014000000}">
      <text>
        <r>
          <rPr>
            <b/>
            <sz val="9"/>
            <color indexed="81"/>
            <rFont val="Tahoma"/>
            <family val="2"/>
          </rPr>
          <t>Ricardo MP. Correia:</t>
        </r>
        <r>
          <rPr>
            <sz val="9"/>
            <color indexed="81"/>
            <rFont val="Tahoma"/>
            <family val="2"/>
          </rPr>
          <t xml:space="preserve">
Dados recolhidos a 17/02/2020</t>
        </r>
      </text>
    </comment>
    <comment ref="A74" authorId="1" shapeId="0" xr:uid="{00000000-0006-0000-0500-000015000000}">
      <text>
        <r>
          <rPr>
            <b/>
            <sz val="9"/>
            <color indexed="81"/>
            <rFont val="Tahoma"/>
            <family val="2"/>
          </rPr>
          <t>Ricardo MP. Correia:</t>
        </r>
        <r>
          <rPr>
            <sz val="9"/>
            <color indexed="81"/>
            <rFont val="Tahoma"/>
            <family val="2"/>
          </rPr>
          <t xml:space="preserve">
Dados recolhidos a 17/02/2020</t>
        </r>
      </text>
    </comment>
    <comment ref="A75" authorId="1" shapeId="0" xr:uid="{00000000-0006-0000-0500-000016000000}">
      <text>
        <r>
          <rPr>
            <b/>
            <sz val="9"/>
            <color indexed="81"/>
            <rFont val="Tahoma"/>
            <family val="2"/>
          </rPr>
          <t>Ricardo MP. Correia:</t>
        </r>
        <r>
          <rPr>
            <sz val="9"/>
            <color indexed="81"/>
            <rFont val="Tahoma"/>
            <family val="2"/>
          </rPr>
          <t xml:space="preserve">
Dados recolhidos a 17/02/2020</t>
        </r>
      </text>
    </comment>
    <comment ref="A76" authorId="1" shapeId="0" xr:uid="{00000000-0006-0000-0500-000017000000}">
      <text>
        <r>
          <rPr>
            <b/>
            <sz val="9"/>
            <color indexed="81"/>
            <rFont val="Tahoma"/>
            <family val="2"/>
          </rPr>
          <t>Ricardo MP. Correia:</t>
        </r>
        <r>
          <rPr>
            <sz val="9"/>
            <color indexed="81"/>
            <rFont val="Tahoma"/>
            <family val="2"/>
          </rPr>
          <t xml:space="preserve">
Dados recolhidos a 17/02/2020</t>
        </r>
      </text>
    </comment>
    <comment ref="A77" authorId="1" shapeId="0" xr:uid="{00000000-0006-0000-0500-000018000000}">
      <text>
        <r>
          <rPr>
            <b/>
            <sz val="9"/>
            <color indexed="81"/>
            <rFont val="Tahoma"/>
            <family val="2"/>
          </rPr>
          <t>Ricardo MP. Correia:</t>
        </r>
        <r>
          <rPr>
            <sz val="9"/>
            <color indexed="81"/>
            <rFont val="Tahoma"/>
            <family val="2"/>
          </rPr>
          <t xml:space="preserve">
Dados recolhidos a 17/02/2020</t>
        </r>
      </text>
    </comment>
    <comment ref="A78" authorId="1" shapeId="0" xr:uid="{00000000-0006-0000-0500-000019000000}">
      <text>
        <r>
          <rPr>
            <b/>
            <sz val="9"/>
            <color indexed="81"/>
            <rFont val="Tahoma"/>
            <family val="2"/>
          </rPr>
          <t>Ricardo MP. Correia:</t>
        </r>
        <r>
          <rPr>
            <sz val="9"/>
            <color indexed="81"/>
            <rFont val="Tahoma"/>
            <family val="2"/>
          </rPr>
          <t xml:space="preserve">
Dados recolhidos a 17/02/2020</t>
        </r>
      </text>
    </comment>
    <comment ref="A79" authorId="1" shapeId="0" xr:uid="{00000000-0006-0000-0500-00001A000000}">
      <text>
        <r>
          <rPr>
            <b/>
            <sz val="9"/>
            <color indexed="81"/>
            <rFont val="Tahoma"/>
            <family val="2"/>
          </rPr>
          <t>Ricardo MP. Correia:</t>
        </r>
        <r>
          <rPr>
            <sz val="9"/>
            <color indexed="81"/>
            <rFont val="Tahoma"/>
            <family val="2"/>
          </rPr>
          <t xml:space="preserve">
Dados recolhidos a 17/02/2020</t>
        </r>
      </text>
    </comment>
    <comment ref="A80" authorId="1" shapeId="0" xr:uid="{00000000-0006-0000-0500-00001B000000}">
      <text>
        <r>
          <rPr>
            <b/>
            <sz val="9"/>
            <color indexed="81"/>
            <rFont val="Tahoma"/>
            <family val="2"/>
          </rPr>
          <t>Ricardo MP. Correia:</t>
        </r>
        <r>
          <rPr>
            <sz val="9"/>
            <color indexed="81"/>
            <rFont val="Tahoma"/>
            <family val="2"/>
          </rPr>
          <t xml:space="preserve">
Dados recolhidos a 17/02/2020</t>
        </r>
      </text>
    </comment>
    <comment ref="A81" authorId="1" shapeId="0" xr:uid="{00000000-0006-0000-0500-00001C000000}">
      <text>
        <r>
          <rPr>
            <b/>
            <sz val="9"/>
            <color indexed="81"/>
            <rFont val="Tahoma"/>
            <family val="2"/>
          </rPr>
          <t>Ricardo MP. Correia:</t>
        </r>
        <r>
          <rPr>
            <sz val="9"/>
            <color indexed="81"/>
            <rFont val="Tahoma"/>
            <family val="2"/>
          </rPr>
          <t xml:space="preserve">
Dados recolhidos a 17/02/2020</t>
        </r>
      </text>
    </comment>
    <comment ref="A82" authorId="1" shapeId="0" xr:uid="{00000000-0006-0000-0500-00001D000000}">
      <text>
        <r>
          <rPr>
            <b/>
            <sz val="9"/>
            <color indexed="81"/>
            <rFont val="Tahoma"/>
            <family val="2"/>
          </rPr>
          <t>Ricardo MP. Correia:</t>
        </r>
        <r>
          <rPr>
            <sz val="9"/>
            <color indexed="81"/>
            <rFont val="Tahoma"/>
            <family val="2"/>
          </rPr>
          <t xml:space="preserve">
Dados recolhidos a 17/02/2020</t>
        </r>
      </text>
    </comment>
    <comment ref="A83" authorId="1" shapeId="0" xr:uid="{00000000-0006-0000-0500-00001E000000}">
      <text>
        <r>
          <rPr>
            <b/>
            <sz val="9"/>
            <color indexed="81"/>
            <rFont val="Tahoma"/>
            <family val="2"/>
          </rPr>
          <t>Ricardo MP. Correia:</t>
        </r>
        <r>
          <rPr>
            <sz val="9"/>
            <color indexed="81"/>
            <rFont val="Tahoma"/>
            <family val="2"/>
          </rPr>
          <t xml:space="preserve">
Dados recolhidos a 17/02/2020</t>
        </r>
      </text>
    </comment>
    <comment ref="A84" authorId="1" shapeId="0" xr:uid="{00000000-0006-0000-0500-00001F000000}">
      <text>
        <r>
          <rPr>
            <b/>
            <sz val="9"/>
            <color indexed="81"/>
            <rFont val="Tahoma"/>
            <family val="2"/>
          </rPr>
          <t>Ricardo MP. Correia:</t>
        </r>
        <r>
          <rPr>
            <sz val="9"/>
            <color indexed="81"/>
            <rFont val="Tahoma"/>
            <family val="2"/>
          </rPr>
          <t xml:space="preserve">
Dados recolhidos a 17/02/2020</t>
        </r>
      </text>
    </comment>
    <comment ref="A85" authorId="1" shapeId="0" xr:uid="{00000000-0006-0000-0500-000020000000}">
      <text>
        <r>
          <rPr>
            <b/>
            <sz val="9"/>
            <color indexed="81"/>
            <rFont val="Tahoma"/>
            <family val="2"/>
          </rPr>
          <t>Ricardo MP. Correia:</t>
        </r>
        <r>
          <rPr>
            <sz val="9"/>
            <color indexed="81"/>
            <rFont val="Tahoma"/>
            <family val="2"/>
          </rPr>
          <t xml:space="preserve">
Dados recolhidos a 17/02/2020</t>
        </r>
      </text>
    </comment>
    <comment ref="A86" authorId="1" shapeId="0" xr:uid="{00000000-0006-0000-0500-000021000000}">
      <text>
        <r>
          <rPr>
            <b/>
            <sz val="9"/>
            <color indexed="81"/>
            <rFont val="Tahoma"/>
            <family val="2"/>
          </rPr>
          <t>Ricardo MP. Correia:</t>
        </r>
        <r>
          <rPr>
            <sz val="9"/>
            <color indexed="81"/>
            <rFont val="Tahoma"/>
            <family val="2"/>
          </rPr>
          <t xml:space="preserve">
Dados recolhidos a 17/02/2020</t>
        </r>
      </text>
    </comment>
    <comment ref="A87" authorId="1" shapeId="0" xr:uid="{00000000-0006-0000-0500-000022000000}">
      <text>
        <r>
          <rPr>
            <b/>
            <sz val="9"/>
            <color indexed="81"/>
            <rFont val="Tahoma"/>
            <charset val="1"/>
          </rPr>
          <t>Ricardo MP. Correia:</t>
        </r>
        <r>
          <rPr>
            <sz val="9"/>
            <color indexed="81"/>
            <rFont val="Tahoma"/>
            <charset val="1"/>
          </rPr>
          <t xml:space="preserve">
Dados recolhidos a:
04/03/2020</t>
        </r>
      </text>
    </comment>
    <comment ref="A88" authorId="1" shapeId="0" xr:uid="{00000000-0006-0000-0500-000023000000}">
      <text>
        <r>
          <rPr>
            <b/>
            <sz val="9"/>
            <color indexed="81"/>
            <rFont val="Tahoma"/>
            <charset val="1"/>
          </rPr>
          <t>Ricardo MP. Correia:</t>
        </r>
        <r>
          <rPr>
            <sz val="9"/>
            <color indexed="81"/>
            <rFont val="Tahoma"/>
            <charset val="1"/>
          </rPr>
          <t xml:space="preserve">
Dados recolhidos a:
04/03/2020</t>
        </r>
      </text>
    </comment>
    <comment ref="A89" authorId="1" shapeId="0" xr:uid="{00000000-0006-0000-0500-000024000000}">
      <text>
        <r>
          <rPr>
            <b/>
            <sz val="9"/>
            <color indexed="81"/>
            <rFont val="Tahoma"/>
            <charset val="1"/>
          </rPr>
          <t>Ricardo MP. Correia:</t>
        </r>
        <r>
          <rPr>
            <sz val="9"/>
            <color indexed="81"/>
            <rFont val="Tahoma"/>
            <charset val="1"/>
          </rPr>
          <t xml:space="preserve">
Dados recolhidos a:
04/03/2020</t>
        </r>
      </text>
    </comment>
    <comment ref="A90" authorId="1" shapeId="0" xr:uid="{00000000-0006-0000-0500-000025000000}">
      <text>
        <r>
          <rPr>
            <b/>
            <sz val="9"/>
            <color indexed="81"/>
            <rFont val="Tahoma"/>
            <family val="2"/>
          </rPr>
          <t>Ricardo MP. Correia:</t>
        </r>
        <r>
          <rPr>
            <sz val="9"/>
            <color indexed="81"/>
            <rFont val="Tahoma"/>
            <family val="2"/>
          </rPr>
          <t xml:space="preserve">
Dados recolhidos a 17/02/2020</t>
        </r>
      </text>
    </comment>
    <comment ref="A91" authorId="1" shapeId="0" xr:uid="{00000000-0006-0000-0500-000026000000}">
      <text>
        <r>
          <rPr>
            <b/>
            <sz val="9"/>
            <color indexed="81"/>
            <rFont val="Tahoma"/>
            <family val="2"/>
          </rPr>
          <t>Ricardo MP. Correia:</t>
        </r>
        <r>
          <rPr>
            <sz val="9"/>
            <color indexed="81"/>
            <rFont val="Tahoma"/>
            <family val="2"/>
          </rPr>
          <t xml:space="preserve">
Dados recolhidos a 17/02/2020</t>
        </r>
      </text>
    </comment>
    <comment ref="A92" authorId="1" shapeId="0" xr:uid="{00000000-0006-0000-0500-000027000000}">
      <text>
        <r>
          <rPr>
            <b/>
            <sz val="9"/>
            <color indexed="81"/>
            <rFont val="Tahoma"/>
            <family val="2"/>
          </rPr>
          <t>Ricardo MP. Correia:</t>
        </r>
        <r>
          <rPr>
            <sz val="9"/>
            <color indexed="81"/>
            <rFont val="Tahoma"/>
            <family val="2"/>
          </rPr>
          <t xml:space="preserve">
Dados recolhidos a 17/02/2020</t>
        </r>
      </text>
    </comment>
    <comment ref="A93" authorId="1" shapeId="0" xr:uid="{00000000-0006-0000-0500-000028000000}">
      <text>
        <r>
          <rPr>
            <b/>
            <sz val="9"/>
            <color indexed="81"/>
            <rFont val="Tahoma"/>
            <family val="2"/>
          </rPr>
          <t>Ricardo MP. Correia:</t>
        </r>
        <r>
          <rPr>
            <sz val="9"/>
            <color indexed="81"/>
            <rFont val="Tahoma"/>
            <family val="2"/>
          </rPr>
          <t xml:space="preserve">
Dados recolhidos a 17/02/2020</t>
        </r>
      </text>
    </comment>
    <comment ref="A94" authorId="1" shapeId="0" xr:uid="{00000000-0006-0000-0500-000029000000}">
      <text>
        <r>
          <rPr>
            <b/>
            <sz val="9"/>
            <color indexed="81"/>
            <rFont val="Tahoma"/>
          </rPr>
          <t>Ricardo MP. Correia:</t>
        </r>
        <r>
          <rPr>
            <sz val="9"/>
            <color indexed="81"/>
            <rFont val="Tahoma"/>
          </rPr>
          <t xml:space="preserve">
Dados recolhidos a 24/02/2020</t>
        </r>
      </text>
    </comment>
    <comment ref="A95" authorId="1" shapeId="0" xr:uid="{00000000-0006-0000-0500-00002A000000}">
      <text>
        <r>
          <rPr>
            <b/>
            <sz val="9"/>
            <color indexed="81"/>
            <rFont val="Tahoma"/>
          </rPr>
          <t>Ricardo MP. Correia:</t>
        </r>
        <r>
          <rPr>
            <sz val="9"/>
            <color indexed="81"/>
            <rFont val="Tahoma"/>
          </rPr>
          <t xml:space="preserve">
Dados recolhidos a: 26/02/2020
</t>
        </r>
      </text>
    </comment>
    <comment ref="A96" authorId="1" shapeId="0" xr:uid="{00000000-0006-0000-0500-00002B000000}">
      <text>
        <r>
          <rPr>
            <b/>
            <sz val="9"/>
            <color indexed="81"/>
            <rFont val="Tahoma"/>
          </rPr>
          <t>Ricardo MP. Correia:</t>
        </r>
        <r>
          <rPr>
            <sz val="9"/>
            <color indexed="81"/>
            <rFont val="Tahoma"/>
          </rPr>
          <t xml:space="preserve">
Dados recolhidos a:
02/03/2020</t>
        </r>
      </text>
    </comment>
    <comment ref="A97" authorId="1" shapeId="0" xr:uid="{00000000-0006-0000-0500-00002C000000}">
      <text>
        <r>
          <rPr>
            <b/>
            <sz val="9"/>
            <color indexed="81"/>
            <rFont val="Tahoma"/>
          </rPr>
          <t>Ricardo MP. Correia:</t>
        </r>
        <r>
          <rPr>
            <sz val="9"/>
            <color indexed="81"/>
            <rFont val="Tahoma"/>
          </rPr>
          <t xml:space="preserve">
Dados recolhidos a:
02/03/2020</t>
        </r>
      </text>
    </comment>
    <comment ref="A98" authorId="1" shapeId="0" xr:uid="{00000000-0006-0000-0500-00002D000000}">
      <text>
        <r>
          <rPr>
            <b/>
            <sz val="9"/>
            <color indexed="81"/>
            <rFont val="Tahoma"/>
          </rPr>
          <t>Ricardo MP. Correia:</t>
        </r>
        <r>
          <rPr>
            <sz val="9"/>
            <color indexed="81"/>
            <rFont val="Tahoma"/>
          </rPr>
          <t xml:space="preserve">
Dados recolhidos a:
04/03/2020
</t>
        </r>
      </text>
    </comment>
    <comment ref="A99" authorId="1" shapeId="0" xr:uid="{00000000-0006-0000-0500-00002E000000}">
      <text>
        <r>
          <rPr>
            <b/>
            <sz val="9"/>
            <color indexed="81"/>
            <rFont val="Tahoma"/>
            <family val="2"/>
          </rPr>
          <t>Ricardo MP. Correia:</t>
        </r>
        <r>
          <rPr>
            <sz val="9"/>
            <color indexed="81"/>
            <rFont val="Tahoma"/>
            <family val="2"/>
          </rPr>
          <t xml:space="preserve">
Dados recolhidos a 10/03/2020</t>
        </r>
      </text>
    </comment>
    <comment ref="A101" authorId="1" shapeId="0" xr:uid="{00000000-0006-0000-0500-00002F000000}">
      <text>
        <r>
          <rPr>
            <b/>
            <sz val="9"/>
            <color indexed="81"/>
            <rFont val="Tahoma"/>
            <family val="2"/>
          </rPr>
          <t>Ricardo MP. Correia:</t>
        </r>
        <r>
          <rPr>
            <sz val="9"/>
            <color indexed="81"/>
            <rFont val="Tahoma"/>
            <family val="2"/>
          </rPr>
          <t xml:space="preserve">
Dados recoilhidos a 16/03/2020</t>
        </r>
      </text>
    </comment>
    <comment ref="A102" authorId="1" shapeId="0" xr:uid="{00000000-0006-0000-0500-000030000000}">
      <text>
        <r>
          <rPr>
            <b/>
            <sz val="9"/>
            <color indexed="81"/>
            <rFont val="Tahoma"/>
            <family val="2"/>
          </rPr>
          <t>Ricardo MP. Correia:</t>
        </r>
        <r>
          <rPr>
            <sz val="9"/>
            <color indexed="81"/>
            <rFont val="Tahoma"/>
            <family val="2"/>
          </rPr>
          <t xml:space="preserve">
Dados recolhidos a 30/03/2020</t>
        </r>
      </text>
    </comment>
    <comment ref="A106" authorId="1" shapeId="0" xr:uid="{00000000-0006-0000-0500-000031000000}">
      <text>
        <r>
          <rPr>
            <b/>
            <sz val="9"/>
            <color indexed="81"/>
            <rFont val="Tahoma"/>
            <family val="2"/>
          </rPr>
          <t>Ricardo MP. Correia:</t>
        </r>
        <r>
          <rPr>
            <sz val="9"/>
            <color indexed="81"/>
            <rFont val="Tahoma"/>
            <family val="2"/>
          </rPr>
          <t xml:space="preserve">
Dados recolhidos a 16/04/2020</t>
        </r>
      </text>
    </comment>
    <comment ref="A111" authorId="1" shapeId="0" xr:uid="{00000000-0006-0000-0500-000032000000}">
      <text>
        <r>
          <rPr>
            <b/>
            <sz val="9"/>
            <color indexed="81"/>
            <rFont val="Tahoma"/>
          </rPr>
          <t>Ricardo MP. Correia:</t>
        </r>
        <r>
          <rPr>
            <sz val="9"/>
            <color indexed="81"/>
            <rFont val="Tahoma"/>
          </rPr>
          <t xml:space="preserve">
Dados recolhidos a:
30/04/2020</t>
        </r>
      </text>
    </comment>
    <comment ref="A120" authorId="1" shapeId="0" xr:uid="{00000000-0006-0000-0500-000033000000}">
      <text>
        <r>
          <rPr>
            <b/>
            <sz val="9"/>
            <color indexed="81"/>
            <rFont val="Tahoma"/>
          </rPr>
          <t xml:space="preserve">Ricardo MP. Correia:
</t>
        </r>
        <r>
          <rPr>
            <sz val="9"/>
            <color indexed="81"/>
            <rFont val="Tahoma"/>
            <family val="2"/>
          </rPr>
          <t xml:space="preserve">Dados retirados a 18/05/2020
</t>
        </r>
      </text>
    </comment>
    <comment ref="A124" authorId="1" shapeId="0" xr:uid="{00000000-0006-0000-0500-000034000000}">
      <text>
        <r>
          <rPr>
            <b/>
            <sz val="9"/>
            <color indexed="81"/>
            <rFont val="Tahoma"/>
            <family val="2"/>
          </rPr>
          <t>Ricardo MP. Correia:</t>
        </r>
        <r>
          <rPr>
            <sz val="9"/>
            <color indexed="81"/>
            <rFont val="Tahoma"/>
            <family val="2"/>
          </rPr>
          <t xml:space="preserve">
Dados recolhiddos a 05/06/2020</t>
        </r>
      </text>
    </comment>
    <comment ref="A140" authorId="1" shapeId="0" xr:uid="{00000000-0006-0000-0500-000035000000}">
      <text>
        <r>
          <rPr>
            <b/>
            <sz val="9"/>
            <color indexed="81"/>
            <rFont val="Tahoma"/>
            <family val="2"/>
          </rPr>
          <t>Ricardo MP. Correia:</t>
        </r>
        <r>
          <rPr>
            <sz val="9"/>
            <color indexed="81"/>
            <rFont val="Tahoma"/>
            <family val="2"/>
          </rPr>
          <t xml:space="preserve">
Dados recolhidos a: 23/06/2020
</t>
        </r>
      </text>
    </comment>
    <comment ref="A148" authorId="1" shapeId="0" xr:uid="{00000000-0006-0000-0500-000036000000}">
      <text>
        <r>
          <rPr>
            <b/>
            <sz val="9"/>
            <color indexed="81"/>
            <rFont val="Tahoma"/>
            <family val="2"/>
          </rPr>
          <t>Ricardo MP. Correia:</t>
        </r>
        <r>
          <rPr>
            <sz val="9"/>
            <color indexed="81"/>
            <rFont val="Tahoma"/>
            <family val="2"/>
          </rPr>
          <t xml:space="preserve">
Dados recolhidos a 13/07/2020
</t>
        </r>
      </text>
    </comment>
    <comment ref="A154" authorId="1" shapeId="0" xr:uid="{00000000-0006-0000-0500-000037000000}">
      <text>
        <r>
          <rPr>
            <b/>
            <sz val="9"/>
            <color indexed="81"/>
            <rFont val="Tahoma"/>
          </rPr>
          <t>Ricardo MP. Correia:</t>
        </r>
        <r>
          <rPr>
            <sz val="9"/>
            <color indexed="81"/>
            <rFont val="Tahoma"/>
          </rPr>
          <t xml:space="preserve">
Dados recolhidos a: 05/08/2020</t>
        </r>
      </text>
    </comment>
    <comment ref="A165" authorId="1" shapeId="0" xr:uid="{00000000-0006-0000-0500-000038000000}">
      <text>
        <r>
          <rPr>
            <b/>
            <sz val="9"/>
            <color indexed="81"/>
            <rFont val="Tahoma"/>
          </rPr>
          <t>Ricardo MP. Correia:</t>
        </r>
        <r>
          <rPr>
            <sz val="9"/>
            <color indexed="81"/>
            <rFont val="Tahoma"/>
          </rPr>
          <t xml:space="preserve">
Dados recolhidos a:
28/08/2020
</t>
        </r>
      </text>
    </comment>
    <comment ref="A171" authorId="1" shapeId="0" xr:uid="{00000000-0006-0000-0500-000039000000}">
      <text>
        <r>
          <rPr>
            <b/>
            <sz val="9"/>
            <color indexed="81"/>
            <rFont val="Tahoma"/>
          </rPr>
          <t>Ricardo MP. Correia:</t>
        </r>
        <r>
          <rPr>
            <sz val="9"/>
            <color indexed="81"/>
            <rFont val="Tahoma"/>
          </rPr>
          <t xml:space="preserve">
Dados recolhidos a: 11/09/2020</t>
        </r>
      </text>
    </comment>
    <comment ref="A184" authorId="1" shapeId="0" xr:uid="{00000000-0006-0000-0500-00003A000000}">
      <text>
        <r>
          <rPr>
            <b/>
            <sz val="9"/>
            <color indexed="81"/>
            <rFont val="Tahoma"/>
          </rPr>
          <t>Ricardo MP. Correia:</t>
        </r>
        <r>
          <rPr>
            <sz val="9"/>
            <color indexed="81"/>
            <rFont val="Tahoma"/>
          </rPr>
          <t xml:space="preserve">
Dados recolhidos a 13/10/2020</t>
        </r>
      </text>
    </comment>
    <comment ref="A202" authorId="1" shapeId="0" xr:uid="{2DC466D1-DE65-40F4-A08A-096D5EE46127}">
      <text>
        <r>
          <rPr>
            <b/>
            <sz val="9"/>
            <color indexed="81"/>
            <rFont val="Tahoma"/>
          </rPr>
          <t>Ricardo MP. Correia:</t>
        </r>
        <r>
          <rPr>
            <sz val="9"/>
            <color indexed="81"/>
            <rFont val="Tahoma"/>
          </rPr>
          <t xml:space="preserve">
Dados recolhidos a: 11 de novembro de 2020
</t>
        </r>
      </text>
    </comment>
    <comment ref="A223" authorId="1" shapeId="0" xr:uid="{7636262E-AE9C-4EF4-BC04-14715C269D9F}">
      <text>
        <r>
          <rPr>
            <b/>
            <sz val="9"/>
            <color indexed="81"/>
            <rFont val="Tahoma"/>
          </rPr>
          <t>Ricardo MP. Correia:</t>
        </r>
        <r>
          <rPr>
            <sz val="9"/>
            <color indexed="81"/>
            <rFont val="Tahoma"/>
          </rPr>
          <t xml:space="preserve">
Dados recolhidos a 25/11/2020</t>
        </r>
      </text>
    </comment>
    <comment ref="A254" authorId="1" shapeId="0" xr:uid="{7C1178DF-E6FB-4EAB-A9E8-FA147A1DAA60}">
      <text>
        <r>
          <rPr>
            <b/>
            <sz val="9"/>
            <color indexed="81"/>
            <rFont val="Tahoma"/>
          </rPr>
          <t>Ricardo MP. Correia:</t>
        </r>
        <r>
          <rPr>
            <sz val="9"/>
            <color indexed="81"/>
            <rFont val="Tahoma"/>
          </rPr>
          <t xml:space="preserve">
Dados recolhidos a: 12/02/2021</t>
        </r>
      </text>
    </comment>
    <comment ref="A350" authorId="1" shapeId="0" xr:uid="{F1A47BE8-4653-4832-8072-523F0625D845}">
      <text>
        <r>
          <rPr>
            <b/>
            <sz val="9"/>
            <color indexed="81"/>
            <rFont val="Tahoma"/>
          </rPr>
          <t>Ricardo MP. Correia:</t>
        </r>
        <r>
          <rPr>
            <sz val="9"/>
            <color indexed="81"/>
            <rFont val="Tahoma"/>
          </rPr>
          <t xml:space="preserve">
Dados recolhidos a: 23/08/2021
</t>
        </r>
      </text>
    </comment>
    <comment ref="A382" authorId="1" shapeId="0" xr:uid="{97E6DD81-5A3A-4A98-80E8-575B0E5638BE}">
      <text>
        <r>
          <rPr>
            <b/>
            <sz val="9"/>
            <color indexed="81"/>
            <rFont val="Tahoma"/>
          </rPr>
          <t>Ricardo MP. Correia:</t>
        </r>
        <r>
          <rPr>
            <sz val="9"/>
            <color indexed="81"/>
            <rFont val="Tahoma"/>
          </rPr>
          <t xml:space="preserve">
Dados recolhidos a 11/10/2021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Carla AB. Mota</author>
  </authors>
  <commentList>
    <comment ref="D89" authorId="0" shapeId="0" xr:uid="{00000000-0006-0000-0700-000001000000}">
      <text>
        <r>
          <rPr>
            <b/>
            <sz val="9"/>
            <color indexed="81"/>
            <rFont val="Tahoma"/>
            <family val="2"/>
          </rPr>
          <t>Carla AB. Mota:</t>
        </r>
        <r>
          <rPr>
            <sz val="9"/>
            <color indexed="81"/>
            <rFont val="Tahoma"/>
            <family val="2"/>
          </rPr>
          <t xml:space="preserve">
15/04</t>
        </r>
      </text>
    </comment>
    <comment ref="F89" authorId="0" shapeId="0" xr:uid="{00000000-0006-0000-0700-000002000000}">
      <text>
        <r>
          <rPr>
            <b/>
            <sz val="9"/>
            <color indexed="81"/>
            <rFont val="Tahoma"/>
            <family val="2"/>
          </rPr>
          <t>Carla AB. Mota:</t>
        </r>
        <r>
          <rPr>
            <sz val="9"/>
            <color indexed="81"/>
            <rFont val="Tahoma"/>
            <family val="2"/>
          </rPr>
          <t xml:space="preserve">
17/05</t>
        </r>
      </text>
    </comment>
  </commentList>
</comments>
</file>

<file path=xl/sharedStrings.xml><?xml version="1.0" encoding="utf-8"?>
<sst xmlns="http://schemas.openxmlformats.org/spreadsheetml/2006/main" count="3193" uniqueCount="1440">
  <si>
    <t>Date</t>
  </si>
  <si>
    <t>Type</t>
  </si>
  <si>
    <t>Title</t>
  </si>
  <si>
    <t>Programado</t>
  </si>
  <si>
    <t>Data</t>
  </si>
  <si>
    <t>Tipo</t>
  </si>
  <si>
    <t>Output</t>
  </si>
  <si>
    <t>Ação</t>
  </si>
  <si>
    <t>Dates</t>
  </si>
  <si>
    <t>Where</t>
  </si>
  <si>
    <t>Main Target</t>
  </si>
  <si>
    <t>Media Type</t>
  </si>
  <si>
    <t>Link</t>
  </si>
  <si>
    <t>Web Media</t>
  </si>
  <si>
    <t>Regional Newspaper</t>
  </si>
  <si>
    <t>Regional Radio</t>
  </si>
  <si>
    <t>National Radio</t>
  </si>
  <si>
    <t>Institutional Web Site</t>
  </si>
  <si>
    <t>Media Name</t>
  </si>
  <si>
    <t>National Newsletter</t>
  </si>
  <si>
    <t>Following ….?</t>
  </si>
  <si>
    <t>Date(s)</t>
  </si>
  <si>
    <t>Location</t>
  </si>
  <si>
    <t>Participants (nr)</t>
  </si>
  <si>
    <t>Projects (nr)</t>
  </si>
  <si>
    <t>OTHER</t>
  </si>
  <si>
    <t>Presentation (Y/N)</t>
  </si>
  <si>
    <t>Program (Y/N)</t>
  </si>
  <si>
    <t>Y</t>
  </si>
  <si>
    <t>Presence List (Y/N)</t>
  </si>
  <si>
    <t>Event</t>
  </si>
  <si>
    <t>Other</t>
  </si>
  <si>
    <t>Private / Fishermen</t>
  </si>
  <si>
    <t>Private / Others</t>
  </si>
  <si>
    <t>NGO's</t>
  </si>
  <si>
    <t>Individuals</t>
  </si>
  <si>
    <t>Academic / Research</t>
  </si>
  <si>
    <t>Private</t>
  </si>
  <si>
    <t>Public Administrations - Regional/Local</t>
  </si>
  <si>
    <t>Public Administrations - National</t>
  </si>
  <si>
    <t>Entities (nr)</t>
  </si>
  <si>
    <t>Description</t>
  </si>
  <si>
    <t>Engaged Users</t>
  </si>
  <si>
    <t>File</t>
  </si>
  <si>
    <t>Report 1</t>
  </si>
  <si>
    <t>Report 2</t>
  </si>
  <si>
    <t>LIFE (EU)</t>
  </si>
  <si>
    <t>LIFE (PT)</t>
  </si>
  <si>
    <t>Other Participants (nr)</t>
  </si>
  <si>
    <t>Networking Report (file)</t>
  </si>
  <si>
    <t>Additional (Y/N)</t>
  </si>
  <si>
    <r>
      <rPr>
        <b/>
        <sz val="10"/>
        <color theme="1"/>
        <rFont val="Calibri"/>
        <family val="2"/>
        <scheme val="minor"/>
      </rPr>
      <t xml:space="preserve">Nota: </t>
    </r>
    <r>
      <rPr>
        <sz val="10"/>
        <color theme="1"/>
        <rFont val="Calibri"/>
        <family val="2"/>
        <scheme val="minor"/>
      </rPr>
      <t>os números de participantes devem estar disponíveis para eventos organizados pelo LIFE ÁGUEDA (para reporte KPI); para os restantes, se/quando for possível, pedir/obter</t>
    </r>
  </si>
  <si>
    <t>Fishermen</t>
  </si>
  <si>
    <t>Landowners</t>
  </si>
  <si>
    <t>Minute (file) / Photos (files)</t>
  </si>
  <si>
    <t>Presence List</t>
  </si>
  <si>
    <t>not applicable / Y</t>
  </si>
  <si>
    <t>Photos (Y/N)</t>
  </si>
  <si>
    <t>Folder</t>
  </si>
  <si>
    <t>Sub-Folder</t>
  </si>
  <si>
    <r>
      <rPr>
        <b/>
        <sz val="10"/>
        <color theme="1"/>
        <rFont val="Calibri"/>
        <family val="2"/>
        <scheme val="minor"/>
      </rPr>
      <t xml:space="preserve">Nota: </t>
    </r>
    <r>
      <rPr>
        <sz val="10"/>
        <color theme="1"/>
        <rFont val="Calibri"/>
        <family val="2"/>
        <scheme val="minor"/>
      </rPr>
      <t>nas novas, se houver dúvidas onde incluir, deixar na pasta "Por Classificar)</t>
    </r>
  </si>
  <si>
    <t>Photographic Archive - Evidences of Project Activities</t>
  </si>
  <si>
    <t>0 - POR CLASSIFICAR</t>
  </si>
  <si>
    <r>
      <rPr>
        <b/>
        <sz val="10"/>
        <color theme="1"/>
        <rFont val="Calibri"/>
        <family val="2"/>
        <scheme val="minor"/>
      </rPr>
      <t xml:space="preserve">Nota: </t>
    </r>
    <r>
      <rPr>
        <sz val="10"/>
        <color theme="1"/>
        <rFont val="Calibri"/>
        <family val="2"/>
        <scheme val="minor"/>
      </rPr>
      <t>as atas devem estar disponíveis para as reuniões de PMC (são deliverables); os números de participantes reuniões com entidades externas são importantes para KPI</t>
    </r>
  </si>
  <si>
    <t xml:space="preserve">Projeto LIFE Natura é o maior projeto de conservação alguma vez concebido para os Açores
</t>
  </si>
  <si>
    <t>C:\LIFE IP AZORES NATURA\0 - Comunicaçao\Notas de Imprensa</t>
  </si>
  <si>
    <t>http://www.azores.gov.pt/Portal/pt/novidades/Projeto+LIFE+Natura+%C3%A9+o+maior+projeto+de+conserva%C3%A7%C3%A3o+alguma+vez+concebido+para+os+A%C3%A7ores.htm?lang=pt&amp;area=ct</t>
  </si>
  <si>
    <t>Pasta</t>
  </si>
  <si>
    <t>LIFE IP AZORES NATURA Participants</t>
  </si>
  <si>
    <t>Training / Capacity Building and Technical Presentations / Dissemination</t>
  </si>
  <si>
    <t>Responsável por Gestão/Atualização:</t>
  </si>
  <si>
    <t>Procedimentos:</t>
  </si>
  <si>
    <t>Dissemination Report (file)</t>
  </si>
  <si>
    <t>Diana Pernes</t>
  </si>
  <si>
    <r>
      <rPr>
        <b/>
        <sz val="10"/>
        <color theme="1"/>
        <rFont val="Calibri"/>
        <family val="2"/>
        <scheme val="minor"/>
      </rPr>
      <t>Final Seminar of LIFE CAP PT</t>
    </r>
    <r>
      <rPr>
        <sz val="10"/>
        <color theme="1"/>
        <rFont val="Calibri"/>
        <family val="2"/>
        <scheme val="minor"/>
      </rPr>
      <t xml:space="preserve"> (LIFE14 CAP/PT/000004)</t>
    </r>
  </si>
  <si>
    <t>Lisbon</t>
  </si>
  <si>
    <t xml:space="preserve">not applicable </t>
  </si>
  <si>
    <t>Brussels</t>
  </si>
  <si>
    <t>x</t>
  </si>
  <si>
    <r>
      <rPr>
        <b/>
        <sz val="10"/>
        <color theme="1"/>
        <rFont val="Calibri"/>
        <family val="2"/>
        <scheme val="minor"/>
      </rPr>
      <t xml:space="preserve">Nota: </t>
    </r>
    <r>
      <rPr>
        <sz val="10"/>
        <color theme="1"/>
        <rFont val="Calibri"/>
        <family val="2"/>
        <scheme val="minor"/>
      </rPr>
      <t>os números de participantes nunca devem faltar para eventos organizados pelo LIFE IP AZORES NATURA (para reporte KPI); para os restantes, se/quando for possível, pedir/obter junto da organização</t>
    </r>
  </si>
  <si>
    <r>
      <rPr>
        <b/>
        <sz val="10"/>
        <color theme="1"/>
        <rFont val="Calibri"/>
        <family val="2"/>
        <scheme val="minor"/>
      </rPr>
      <t xml:space="preserve">REUNIÃO LIFE17 Integrated Projects Kick Off Meeting </t>
    </r>
    <r>
      <rPr>
        <sz val="10"/>
        <color theme="1"/>
        <rFont val="Calibri"/>
        <family val="2"/>
        <scheme val="minor"/>
      </rPr>
      <t xml:space="preserve"> (organized by EASME)</t>
    </r>
  </si>
  <si>
    <t xml:space="preserve"> - Public Sessions</t>
  </si>
  <si>
    <t>E.1 - Published News</t>
  </si>
  <si>
    <t>E.1 - Press-Releases and Press Agenda Notes</t>
  </si>
  <si>
    <t>E3 - Networking</t>
  </si>
  <si>
    <t>Meetings</t>
  </si>
  <si>
    <t>GACS - Gabinete de Apoio à Comunicação Social (azores.gov.pt)</t>
  </si>
  <si>
    <t>http://www.azores.gov.pt/Portal/pt/novidades/A%C3%A7ores+empenhados+na+cria%C3%A7%C3%A3o+de+%C3%A1rea+marinha+protegida+para+cet%C3%A1ceos+afirma+Diretor+Regional+dos.htm</t>
  </si>
  <si>
    <t xml:space="preserve">Açores empenhados na criação de área marinha protegida para cetáceos
</t>
  </si>
  <si>
    <t>Açoriano Oriental</t>
  </si>
  <si>
    <t>Public Session</t>
  </si>
  <si>
    <t>19 milhões para conservar terra e mar dos Açores</t>
  </si>
  <si>
    <t>Digital file only</t>
  </si>
  <si>
    <t>Bruxelas aprova financiamento de 19,1 milhões para projeto ambiental nos Açores</t>
  </si>
  <si>
    <t xml:space="preserve">LIFE IP AZOES NATURA\0 - Comunicação\Notícias </t>
  </si>
  <si>
    <t>Diário de Notícias</t>
  </si>
  <si>
    <t>Nacional Newspaper</t>
  </si>
  <si>
    <t>WILDER</t>
  </si>
  <si>
    <t>Novo projeto quer recuperar habitats e espécies protegidas dos Açores até 2027</t>
  </si>
  <si>
    <t>Incentivo</t>
  </si>
  <si>
    <t>Bruxelas aprova financiamento de 19,1 milhões para projeto ambiental</t>
  </si>
  <si>
    <t>Institucional Web Site</t>
  </si>
  <si>
    <t xml:space="preserve">LIFE IP AZORES NATURA | 12.02.2019 | 1ª Conferência de Imprensa   #programaLIFE #LIFEprogramme #natura2000 #açores #azores #LIFEIPAZORESNATURA  </t>
  </si>
  <si>
    <t>Photo</t>
  </si>
  <si>
    <t>DRA, Faial</t>
  </si>
  <si>
    <t>n.a</t>
  </si>
  <si>
    <t>LIFE IP AZOES NATURA\1 - Gestão\Lista de Presenças</t>
  </si>
  <si>
    <t xml:space="preserve">1ª Reunião de Gestão </t>
  </si>
  <si>
    <t xml:space="preserve">Apresentação da Estrutura de Missão LIFE AÇORES </t>
  </si>
  <si>
    <t>#programaLIFE #LIFEprogramme #natura2000 #açores #azores #LIFEIPAZORESNATURA  https://www.wilder.pt/historias/novo-projecto-quer-recuperar-habitats-e-especies-protegidas-dos-acores-ate-2027/</t>
  </si>
  <si>
    <t>Total Reach</t>
  </si>
  <si>
    <t>LIFE IP AZORES NATURA | 25.02.2019 | Parceiros do projeto | Direção Regional do Ambiente (DRA) A estratégia do LIFE IP AZORES NATURA e os trabalhos previstos baseiam-se numa forte parceria, incluindo um conjunto de entidades com formação institucional e técnica complementares. 
A estrutura de parceria resultante permite, assim, que o projeto beneficie de um conhecimento técnico, político e operacional sólido e valioso. Hoje, apresentamos a DRA, enquanto Beneficiário Coordenador deste projeto.
A Direção Regional do Ambiente compreende competências próprias nas áreas temáticas da Conservação da Natureza - que inclui a gestão de áreas protegidas, de espécies e habitats da Rede Natura 2000, na área temática da Qualidade do Ambiente - com as suas componentes de gestão e fiscalização do ruído, da qualidade do ar e dos resíduos. A Promoção e a Educação Ambiental nas suas várias vertentes, são ainda uma importante competência desta Direção Regional.</t>
  </si>
  <si>
    <t>LIFE IP AZORES NATURA | 27.02.2019 | Parceiros do projeto | Direção Regional dos Assuntos do Mar (DRAM) Hoje, apresentamos a DRAM, enquanto Beneficiário Associado deste projeto. A Direção Regional dos Assuntos do Mar (DRAM) tem por função contribuir para a definição da política regional para o Mar dos Açores, que compatibilize a valorização socioeconómica dos recursos e atividades marítimas, com a conservação da biodiversidade marinha, através de sistemas de ordenamento e gestão do espaço marítimo, baseados no melhor conhecimento científico disponível. A DRAM tem também a seu cargo a gestão integrada das zonas costeiras, em especial no que concerne à sua requalificação e proteção de bens e pessoas perante fenómenos de erosão, à gestão do Domínio Público Marítimo e licenciamento de atividades e usos no espaço marítimo. A DRAM representa a Região em grupos de trabalho técnicos de âmbito nacional nos domínios da sua missão e responde aos compromissos decorrentes de políticas nacionais e comunitárias de conservação marinha, de ordenamento do espaço marítimo e de outras disposições no quadro da Política Marítima Integrada. Nos Açores a DRAM é a autoridade ambiental no meio marinho.Não deixe de nos seguir!</t>
  </si>
  <si>
    <t>Faial</t>
  </si>
  <si>
    <t>not applicable</t>
  </si>
  <si>
    <t>Apresentação (Chefe de Unidade Regiões Ultraperiféricas da Direção Geral de Política Regional da Comissão Europeia)</t>
  </si>
  <si>
    <t xml:space="preserve">LIFE IP AZORES NATURA | 12.03.2019 | Parceiros do projeto | Sociedade de Gestão Ambiental e Conservação da Natureza (AZORINA)
Hoje, apresentamos a AZORINA, enquanto Beneficiário Associado deste projeto.
A AZORINA tem por principal objetivo promover e apoiar a gestão integrada das áreas terrestres e marinhas protegidas, bem como a implementaçao de projetos e ações de proteção da biodiversidade, geodiversidade e recursos naturais, promovendo e apoiando a participação, informação, sensibilização, educação e formação sobre questões ambientais para os cidadãos em greral, incluindo a rede regional integrada de serviços educativos (Ecotecas), centros de interpretação ambiental e estruturas similares.A construção, operação e manutenção de infraestruturas necessárias à conservação, proteção e valorização do meio ambiente, melhoria da segurança das pessoas e bens e a promoção de valores ambientais para o seu uso sustentável, também fazem parte da sua missão.
Não deixe de nos seguir!
</t>
  </si>
  <si>
    <t xml:space="preserve">LIFE IP AZORES NATURA | 14.02.2019 | 1ª Reunião de Parceiros
Na sequência da participação no kick-off meeting, teve hoje lugar na Direção Regional do Ambiente a reunião de arranque do projeto. Não deixe de nos seguir!
</t>
  </si>
  <si>
    <t>Nota de Imprensa#1</t>
  </si>
  <si>
    <t>Nota de Imprensa#2</t>
  </si>
  <si>
    <t>Reunião de gestão do "Life IP Natura" atesta bom desenvolvimento do projeto</t>
  </si>
  <si>
    <t>2ª Reunião de Gestão</t>
  </si>
  <si>
    <t>SREAT. São Miguel</t>
  </si>
  <si>
    <t>São Miguel</t>
  </si>
  <si>
    <t>Reservas da Biosfera de Portugal</t>
  </si>
  <si>
    <t>O que é o projeto LIFE IP AZORES NATURA e o seu impacto nas Reservas da Biosfera dos Açores</t>
  </si>
  <si>
    <t>Governo dos Açores aposta continuamente na biodiversidade e na recuperação de habitats</t>
  </si>
  <si>
    <t>Reunião de gestão do LIFE IP Azores Natura" atesta bom desenvolvimento do projeto</t>
  </si>
  <si>
    <t>Correio dos Açores</t>
  </si>
  <si>
    <t>Conservação de flora ameaçada inicia-se hoje em Santa Maria</t>
  </si>
  <si>
    <t>Picos de Aventura organiza em São Miguel semana dedicada ao Ambiente</t>
  </si>
  <si>
    <t>Diário dos Açores</t>
  </si>
  <si>
    <t>Ilha de Santa Maria acolhe primeiro projeto de turismo de voluntariado</t>
  </si>
  <si>
    <t>Açores promovem campos de conservação da natureza para turismo de voluntariado</t>
  </si>
  <si>
    <t>LIFE NETWORKING</t>
  </si>
  <si>
    <t>Likes</t>
  </si>
  <si>
    <t>Total Impressions</t>
  </si>
  <si>
    <t xml:space="preserve">NOVOS INSTRUMENTOS DE GESTÃO PARA A CONSERVAÇÃO DA NATUREZA - ACORDO DE CUSTÓDIA DA NATUREZA                                                                                                                 Foi assinado hoje, dia 12 de abril de 2019, um Acordo de Custódia da Natureza, entre a Direção Regional do Ambiente e o proprietário da Ponta do Castelo em Santa Maria.
Trata-se de uma abordagem inovadora a nível regional e que assegura, numa base de colaboração e corresponsabilidade, a manutenção e restauro dos valores naturais através do envolvimento das partes e dos interesses em presença, por via de acordos voluntários, que potenciam a ação no território.
Esta iniciativa surge no contexto dos trabalhos de caraterização ecológica e identificação de necessidades de conservação em curso no âmbito do projeto LIFE VIDALIA e responde aos objetivos de intervenção do projeto LIFE IP AZORES NATURA no que respeita à implementação da Rede Natura 2000 nos Açores, nomeadamente no controlo de flora invasora e no restauro do habitat para a conservação de uma das mais importantes populações de Lotus azoricus dos Açores.
</t>
  </si>
  <si>
    <t>Invest Angra</t>
  </si>
  <si>
    <t>Plantar uma árvore</t>
  </si>
  <si>
    <t>Impact.Camp – Turismo de Impacto pela Conservação da Natureza – Plantar Uma Árvore</t>
  </si>
  <si>
    <t>Life Terra do Priolo - Desafios e estratégias para a conservação em ambientes insulares</t>
  </si>
  <si>
    <t>Picos de Aventura traz a biodiversidade a debate</t>
  </si>
  <si>
    <t>RTP Açores</t>
  </si>
  <si>
    <t>Regional TV</t>
  </si>
  <si>
    <t>LIFE AZORES NATURA</t>
  </si>
  <si>
    <t>Conservação da Natureza</t>
  </si>
  <si>
    <t>Rádio Atlântida</t>
  </si>
  <si>
    <t>Primeiro Campo de Conservação de Natureza</t>
  </si>
  <si>
    <t>Marta Guerreiro destaca dinâmica e importância de projetos de
conservação da natureza nos Açores</t>
  </si>
  <si>
    <t>Magazine Life</t>
  </si>
  <si>
    <t>A importância do Life na Região Autónoma dos Açores</t>
  </si>
  <si>
    <t>Apresentação do projeto LIFE IP AZORES NATURA na "Conferência LIFE Terras do Priolo: Desafios e estratégias para a conservação em ambientes insulares"</t>
  </si>
  <si>
    <t>LIFE IP AZORES NATURA | 30.04.2019  "Marta Guerreiro destaca dinâmica e importância de projetos de conservação da natureza nos Açores"</t>
  </si>
  <si>
    <t xml:space="preserve">LIFE IP AZORES NATURA | 17.04.2019 | Ação de voluntariado e capacitação                                                                                                                                                                                                        Numa colaboração estreita e trabalho em rede com os projetos LIFE Vidália e Volunteer ESCAPES está a decorrer desde a passada sexta feira na ilha de Santa Maria uma primeira ação de voluntariado e capacitação no controlo de Agave americana (babosa) para restauro do habitat da espécie endémica Lotus azoricus.
Os trabalhos contam com a colaboração e intervenções conjuntas com a equipa do Parque de ilha de Santa Maria, visando a continuidade das intervenções, que foram agora possibilitadas através da assinatura de um Acordo de Custódia de Natureza entre o Governo Regional e o proprietário da área intervencionada, que alberga a maior população de Lotus azoricus conhecida na Região Autónoma dos Açores.
</t>
  </si>
  <si>
    <t>Biotalks - Semana do Ambiente e Ciência</t>
  </si>
  <si>
    <t>LIFE IP AZORES NATURA | 07.05.2019 | 
Apresentação do projeto LIFE IP AZORES NATURA na "BIOTALKS - Semana do Ambiente e Ciência", organizado pela empresa de Animação Turística - Picos de Aventura.</t>
  </si>
  <si>
    <t>LIFE IP AZORES NATURA | 08.04.019 | 2ª Reunião de Parceiros                                                                                                                                                                                                                               Teve ontem lugar na Secretaria Regional da Energia, Ambiente e Turismo - Direção Regional do Ambiente, a 2ª Reunião de Gestão, com os parceiros do projeto.
 Todos os parceiros tiveram a oportunidade de apresentar as suas propostas e pontos de vista e estabeleceram as diretrizes a seguir para cumprir o desenvolvimento económico, administrativo e técnico do projeto.
 Não deixe de nos seguir!</t>
  </si>
  <si>
    <t>Report 3</t>
  </si>
  <si>
    <t>Nacional Newsletter</t>
  </si>
  <si>
    <t>Estratégia Regional para o Controlo e Prevenção de Espécies Exóticas e Invasoras desenvolvidas no âmbito do Programa LIFE IP Azores Natura</t>
  </si>
  <si>
    <t>File (Y/N)</t>
  </si>
  <si>
    <t>Target</t>
  </si>
  <si>
    <t>Regional</t>
  </si>
  <si>
    <t>Nacional</t>
  </si>
  <si>
    <t xml:space="preserve">LIFE IP AZORES NATURA | 20.05.2019 | 
"Estratégia Regional para o Controlo e Prevenção de Espécies Exóticas e Invasoras desenvolvida no âmbito do Programa LIFE IP Azores Natura"
</t>
  </si>
  <si>
    <t>Marta Guerreiro destaca dinâmica e importância de projetos de conservação da natureza nos Açores</t>
  </si>
  <si>
    <t>Nota de Imprensa#3</t>
  </si>
  <si>
    <t>Nota de Imprensa#4</t>
  </si>
  <si>
    <t>Nota de Imprensa#5</t>
  </si>
  <si>
    <t xml:space="preserve">http://www.azores.gov.pt/Portal/pt/novidades/Estratégia+Regional+para+o+Controlo+e+Prevenção+de+Espécies+Exóticas+e+Invasoras+desenvolvida+no+âmb.htm?lang=pt&amp;area=ct </t>
  </si>
  <si>
    <t xml:space="preserve">http://www.azores.gov.pt/GaCS/Noticias/2019/Abril/Marta+Guerreiro+destaca+din%c3%a2mica+e+import%c3%a2ncia+de+projetos+de+conserva%c3%a7%c3%a3o+da+natureza+nos+A%c3%a7ores.htm </t>
  </si>
  <si>
    <t xml:space="preserve">http://www.azores.gov.pt/GaCS/Noticias/2019/Abril/Reuni%c3%a3o+de+gest%c3%a3o+do+LIFE+IP+Azores+Natura+atesta+o+bom+desenvolvimento+do+projeto.htm </t>
  </si>
  <si>
    <t>http://www.azores.gov.pt/GaCS/Noticias/2019/Marco/Governo+dos+A%c3%a7ores+aposta+continuamente+na+biodiversidade+e+na+recupera%c3%a7%c3%a3o+de+habitats.htm</t>
  </si>
  <si>
    <t>Nota de Imprensa#6</t>
  </si>
  <si>
    <t xml:space="preserve">Marta Guerreiro apela à participação ambiental ativa dos cidadãos através do CRADS </t>
  </si>
  <si>
    <t xml:space="preserve">http://www.azores.gov.pt/Portal/pt/novidades/Marta+Guerreiro+apela+à+participação+ambiental+ativa+dos+cidadãos+através+do+CRADS.htm?lang=pt&amp;area=ct </t>
  </si>
  <si>
    <t>LIFE IP AZORES NATURA | 21.05.2019 | 1ª Reunião do Conselho Consultivo (Advisory Board) - Conselho Regional do Ambiente e Desenvolvimento Sustentável
Teve lugar hoje, em Ponta Delgada, o Conselho Regional do Ambiente e Desenvolvimento Sustentável (CRADS), no Dia Europeu da Rede Natura 2000.
O CRADS terá a partir de agora um ponto na agenda dedicado ao projeto LIFE IP AZORES NATURA, acompanhando e aconselhando a execução do projeto, a fim de se otimizar os objetivos deste projeto integrado.
Hoje celebramos o Dia Europeu da Rede Natura 2000.
É graças a esta rede de sítios protegidos em toda a Europa que os Açores beneficiam de um nível de protecção que nos permite lutar mais pela sua conservação.</t>
  </si>
  <si>
    <t>Marta Guerreiro falava após a reunião que decorreu em Ponta Delgada. Em cima da mesa estiveram questões como o plano de mobilidade elétrica dos Açores, o relatório de gestão de resíduos urbanos da Região, e o projeto LIFE Natura, de conservação de natureza.</t>
  </si>
  <si>
    <t>Public Engagement / Volunteering</t>
  </si>
  <si>
    <t>Coordinators (and Participating entitites)</t>
  </si>
  <si>
    <t>LIFE IP AZORES NATURA team members</t>
  </si>
  <si>
    <t>Action / Sub-action</t>
  </si>
  <si>
    <t>Foreseen (Y/N)</t>
  </si>
  <si>
    <t>Impacts / Results</t>
  </si>
  <si>
    <t>Additional information</t>
  </si>
  <si>
    <t>Tourists</t>
  </si>
  <si>
    <t>Tourism Agents</t>
  </si>
  <si>
    <t>NGO Members</t>
  </si>
  <si>
    <t>3rd Sector Organizations</t>
  </si>
  <si>
    <t>Schools/Students</t>
  </si>
  <si>
    <t>Residents</t>
  </si>
  <si>
    <t>Coastal clean-up event</t>
  </si>
  <si>
    <t>PN Faial and APADIF</t>
  </si>
  <si>
    <t>C10.1</t>
  </si>
  <si>
    <t>Volunteering / Awareness raising</t>
  </si>
  <si>
    <t>N</t>
  </si>
  <si>
    <t>praia do Porto da Feteira, Faial</t>
  </si>
  <si>
    <t>20 children learned about marine litter - causes and consequences - and ways of reducing/preventing it; 6kg of plastic, 700g of glass, 150g of cardboard and residual amounts of other classes of rubbish removed from the beach and deposited in appropriate recycling bins</t>
  </si>
  <si>
    <t>Within the framework of Azores Entre Mares; FB publication on 04/06/2019</t>
  </si>
  <si>
    <t xml:space="preserve">Y </t>
  </si>
  <si>
    <t>Observatório do Mar dos Açores</t>
  </si>
  <si>
    <t>Praia do Porto Pim, Faial</t>
  </si>
  <si>
    <t>Recolha de 30kg de microplásticos que serão alvo de estudo por parte do grupo de investigação do IMAR/OKEANOS e estarão em exposição na Fábrica da Baleia de Porto Pim</t>
  </si>
  <si>
    <t>Within the framework of Azores Entre Mares; FB publication on 21/06/2019</t>
  </si>
  <si>
    <t>Underwater clean-up event</t>
  </si>
  <si>
    <t>C10.2</t>
  </si>
  <si>
    <t>300kg of metalic strucutres recovered from seabottom</t>
  </si>
  <si>
    <t>Divers from Grupo de Salvamento Aquático da Associação Humanitária Voluntária Bombeiros Faialenses and from secção de Apneia do Clube Naval da Horta; activity not open to "private" volunteer divers due to presence of Portuguese man-of-war</t>
  </si>
  <si>
    <t>Surveys (nr)</t>
  </si>
  <si>
    <t>LIFE IP AZORES NATURA | 03.06.2019 | Ação de limpeza costeira na praia do Porto da Feteira - Ação C10 “Restauro de habitats marinhos e costeiros”                                                                         Enquadrado na Ação C10 “Restauro de habitats marinhos e costeiros”, foi levada a cabo ontem, dia 3 de junho, uma limpeza costeira na praia do Porto da Feteira, ilha do Faial.
Esta atividade foi programada no âmbito do Açores Entre Mares (http://servicos-sraa.azores.gov.pt/…/AEM…/Programa_geral.pdf), coordenado pela Direção Regional dos Assuntos do Mar, e contou com a organização do Parque Natural de Ilha do Faial e colaboração da APADIF (Associação de Pais e Amigos dos Deficientes da Ilha do Faial).
Participaram 20 crianças do ATL Esperança, que aprenderam sobre as causas e os efeitos do lixo no mar, com especial enfoque para os plásticos, e receberam dicas sobre como reduzir o consumo de plástico. Seguiu-se o percurso pela praia e recolha do lixo, tendo sido pesados no final da atividade quase 6kg de resíduos plásticos, 700 gramas de vidro e menores quantidades de papel, metais e indiferenciados.
O evento acabou em ambiente de promessa, encerrado com entusiasmo das crianças em voltarem a participar numa ação de limpeza costeira no futuro.</t>
  </si>
  <si>
    <t>LIFE IP AZORES NATURA | 08.06.2019 | Ação de limpeza costeira dirigida aos microplásticos e limpeza subaquática - Ação C10 “Restauro de habitats marinhos e costeiros”
No âmbito do programa Açores Entre Mares, o Observatório do Mar dos Açores organizou uma limpeza costeira dirigida aos microplásticos e uma limpeza subaquática para remoção de algumas peças metálicas afundadas, na Praia do Porto Pim, ilha do Faial. 
Estas ações, que se enquadram na Ação C10 “Restauro de habitats marinhos e costeiros”, reuniram cerca de 50 voluntários, que recolheram aproximadamente 30kg de microplásticos duma área de 100m2 e 300kg em andaimes e outros resíduos metálicos depositados no fundo marinho.
Entre os voluntários, contou-se com a participação do Grupo de Salvamento Aquático da Associação Humanitária Voluntária Bombeiros Faialenses, da secção de Apneia do Clube Naval da Horta e do Grupo de Investigação em Lixo Marinho do IMAR/OKEANOS.
Os resíduos metálicos foram guardados para utilização num projeto de sensibilização sobre o lixo marinho e os microplásticos serão alvo de estudo por parte do grupo de investigação do IMAR/OKEANOS e estarão em exposição na Fábrica da Baleia de Porto Pim.</t>
  </si>
  <si>
    <t>LIFE IP AZORES NATURA | 24.06.2019 | Parceiros do projeto | Fundación Canaria Reserva Mundial de La Biosfera La Palma
Hoje, apresentamos a Fundação Canária Reserva Mundial da Biosfera de La Palma, enquanto Beneficiário Associado deste projeto.
La Palma foi a primeira ilha de Espanha a ter uma Reserva da Biosfera, no ano de 1983, constituída por 511 hectares da fazenda “El Canal y Los Tiles”.
Posteriormente, em 2002, toda a área terrestre da ilha foi declarada como Reserva, incorporando também o meio marinho. Desde então, tem-se vindo a trabalhar no desempenho das 3 funções que foram confiadas, isto é, conservação, desenvolvimento e logística, com o objetivo final de harmonizar a conservação e a diversidade biológica e cultural de La Palma, com o desenvolvimento social e económico através da relação das pessoas com a natureza.
Atualmente, é uma das Reservas da Biosfera de referência da Rede Mundial de RMB em termos de resultado da implementação da Estratégia de Sevilha e foi pioneira em várias experiências bem sucedidas tais como o aprimoramento de produtos, bens locais e serviços através do projeto “Economias de qualidade”; sendo o primeiro Destino Turístico Sustentável declarado pelo ITR; a preservação do céu noturno e o direito de observar as estrelas através da Declaração Starlight em 2007; o projeto de Marcopama através da sua contribuição para a melhoria do conhecimento do ambiente marinho e costeiro; bem como na procura de fórmulas para a integração das pessoas no planeamento e gestão do património natural e cultura da Natureza através da promoção do ecoturismo e a custódia do território.</t>
  </si>
  <si>
    <t>LIFE IP AZORES NATURA | 01.07.2019 | Parceiros do projeto | Sociedade Portuguesa para o Estudo das Aves
Hoje, apresentamos a Sociedade Portuguesa para o Estudo das Aves, enquanto Beneficiário Associado deste projeto.
A Sociedade Portuguesa para o Estudo das Aves (SPEA) é uma organização não-governamental de ambiente sem fins lucrativos reconhecida como de utilidade pública e é o parceiro português da BirdLife International. A SPEA foi fundada em 1993 com o intuito de promover o estudo e a conservação das aves e dos seus habitats em Portugal. 
A SPEA desenvolve projetos em todo o território nacional e também em parceria no estrangeiro (ex.: Cabo Verde, São Tomé e Príncipe, Malta e Grécia).
Nos Açores, a SPEA tem desenvolvido projetos de conservação das aves e dos seus habitats desde 2003, com vários projetos LIFE de sucesso desenvolvidos na região, nomeadamente o LIFE Priolo (2003-2008), galardoado com o premio Best of the Best LIFE projects; LIFE IBAs Marinhas (2004-2008), reconhecido com Best LIFE Project; LIFE+ Laurissilva Sustentável (2009-2013), que recebeu uma Menção Honrosa nos Natura 2000 Communication Awards; LIFE+ Ilhas Santuário para as Aves Marinhas (2009-2012) e LIFE+ Terras do Priolo (2013-2019).
Para além dos projetos LIFE, a SPEA nos Açores tem desenvolvido outros projetos e iniciativas que visam a conservação das aves na Região Autónoma dos Açores, como o projeto INTERREG LuMinAves (2017-2019) e vários censos de aves com o apoio de observadores voluntários; mas também a promoção do turismo sustentável e do ecoturismo, como o projeto INTERREG MacaroAves (2014-2016) e o apoio à candidatura das Terras do Priolo, municípios de Nordeste e Povoação, à Carta Europeia de Turismo Sustentável. 
A SPEA coordena ainda o Centro Ambiental do Priolo no município de Nordeste que pretende divulgar os esforços de conservação desenvolvidos para a proteção de esta ave única e proporcionar oportunidades de educação ambiental e divulgação científica para toda a comunidade.</t>
  </si>
  <si>
    <t>LIFE IP AZORES NATURA | 02.07.2019 | Projetos Complementares - Balcão de Apoio
O principal objetivo deste aviso visa o financiamento de empresas que desenvolvam, apliquem e comercializem, produtos e tecnologias inovadoras. Este aviso pretende também incentivar a cooperação entre as empresas e as instituições de investigação, de modo a promover uma inovação baseada na investigação orientada para o utilizador (TRL 4 - 9, em conformidade com as orientações do Horizonte 2020).</t>
  </si>
  <si>
    <t>LIFE IP AZORES NATURA | 18.06.2019 | Reunião da Estrutura de Missão LIFE Açores
Teve lugar na Secretaria Regional da Energia, Ambiente e Turismo - Direção Regional do Ambiente, a 2ª Reunião da Estrutura de Missão LIFE Açores.
Através da Resolução nº 18/2019, de 29 de janeiro, o Governo dos Açores criou uma Estrutura de Missão com o objetivo de coordenar as atividades relacionadas com a implementação dos projetos financiados pelo Programa LIFE da União Europeia (EM LIFE Açores), coordenada pela Direção Regional do Ambiente - beneficiário coordenador do LIFE IP AZORES NATURA.
Na reunião foi discutido/apresentado:
1 - Ponto de situação dos projetos em curso - LIFE Vidália e LIFE IP Azores Natura;
2- Atualização de informação sobre candidaturas submetidas ou que estejam previstas submeter nas calls de 2019;</t>
  </si>
  <si>
    <t>LIFE IP AZORES NATURA | 08/07/2019 | OFERTA DE EMPREGO
Está a decorrer o recrutamento de 1 técnico superio a termo resolutivo incerto (afeto à Direção Regional do Ambiente, Quadro Regional da Ilha do Faial) ao abrigo do projeto LIFE IP AZORES NATURA (LIFE17 IPE/PT/000010).
Para mais informações sobre o concurso, visite:
http://bepa.azores.gov.pt/…/5f3c05c5-1227-48e7-b5a3-207c4c1…</t>
  </si>
  <si>
    <t>LIFE IP AZORES NATURA | 11/07/2019 | Entrega de drones aos 9 Parque de Ilha para monitorização e fiscalização ambiental - Ação Complementar
"A Secretária Regional da Energia, Ambiente e Turismo entregou no Faial, nove drones ao corpo de Vigilantes da Natureza para uso em ações de monitorização e fiscalização ambiental, permitindo a disponibilidade de um por cada ilha dos Açores.
Estes equipamentos versáteis, facilmente transportáveis e robustos, equipados com câmaras termográficas, permitem, através da obtenção de dados térmicos, uma ação mais eficaz na monitorização, vigilância e fiscalização em áreas protegidas, na rede hidrográfica e no território em geral, bem como em ações de localização de pessoas em zonas densamente arborizadas ou de difícil acesso”.
Esta aquisição de equipamentos é uma ação complementar ao projeto LIFE IP AZORES NATURA e irá ser uma mais valia para uma melhor implementação do mesmo.
“Não é possível dissociar a qualidade ambiental que temos – e que ambicionamos manter – da atividade dos Vigilantes da Natureza, que, tanto estão na primeira linha na deteção e resolução dos pequenos problemas ambientais que ainda ocorrem nas nossas ilhas, a desempenhar atividades de sensibilização ambiental, de recuperação de habitats ou espécies ou a prestar informações a residentes e turistas sobre as nossas áreas protegidas, os trilhos pedestres ou o património natural”, frisou Marta Guerreiro.</t>
  </si>
  <si>
    <t>DRA na Feira Agrícola Açores 2019</t>
  </si>
  <si>
    <t>LIFE IP AZORES NATURA | 12.07.2019 | Direção Regional do Ambiente na Feira Agrícola Açores 2019                                                                                                                                                                            A Direção Regional do Ambiente, através do Parque Natural do Faial e da Sociedade de Gestão Ambiental e Conservação da Natureza - AZORINA, S. A., estará presente na Feira Agrícola Açores 2019, a decorrer de 12 a 14 de julho no Parque de Exposições da ilha do Faial, na Quinta de São Lourenço, freguesia dos Flamengos, com um stand dedicado aos projetos regionais LIFE IP AZORES NATURA e LIFE VIDALIA.  Com este espaço pretende-se dar a conhecer a missão de cada um dos projetos LIFE, assim como as suas ações, áreas de intervenção, principais resultados previstos, bem como espécies e habitats alvos de intervenção. Neste âmbito serão realizados palestras e ateliers alusivos aos Projetos e à promoção da conservação da biodiversidade dos Parques Naturais dos Açores.  No dia 12, pelas 20h30, terá lugar uma palestra em que será apresentado o projeto LIFE IP AZORES NATURA - Proteção ativa e gestão integrada da Rede Natura 2000 nos Açores, proferida por Vanessa Santos (gestora adjunta do Projeto/DRAM). Este projeto tem como principal objetivo implementar o Quadro de Ação Prioritária para a Rede Natura 2000 (2014-2020), contribuindo para a conservação de espécies e habitats protegidos pelas Diretivas Habitats e Aves, abrangendo todas os sítios da Rede Natura 2000 nos Açores. De seguida, pelas 21h00, será apresentado o projeto LIFE VIDALIA - Valorização e Inovação dirigidas à Azorina e Lotus nas Ilhas Açorianas, por Pedro Casimiro (gestor responsável do Projeto/DRA), que tem como objetivo a melhoria do estado de conservação de duas espécies endémicas dos Açores, vidália (Azorina vidalii) e Lotus azoricus.  Das 17h00 às 18h30 do dia 13, será realizado o atelier “Morcego e Aves dos Açores – Joga e Aprende”, com atividades de expressão plástica e jogos lúdico-pedagógicos relacionados com a fauna dos Açores, com destaque para o morcego dos Açores e as espécies e subespécies de aves nativas açorianas. Esta ação pretende dar a conhecer a biodiversidade da Região em termos de fauna, bem como, sensibilizar o publico infantil para a sua preservação.  No domingo, 14 de junho, entre as 17h00 e as 18h30, será dinamizado o atelier “Vidália &amp; Companhia”, com um jogo de identificação das plantas nativas e endémicas que ocorrem no habitat costeiro da vidália (Azorina vidalii), uma das espécies-alvo do projeto LIFE VIDALIA. Esta atividade tem como objetivo sensibilizar o público infantil para a necessidade e importância de conservação da espécie vidália e das plantas acompanhantes que vivem no seu habitat.  Os ateliers são direcionados a crianças dos 5 aos 12 anos e são de entrada livre e gratuita.  A Feira Agrícola dos Açores consiste numa exposição de atividades e produtos agrícolas, que pretende promover este setor e reforçar a importância que a agricultura tem na economia dos Açores. Este evento resulta de uma organização da Secretaria Regional da Agricultura e Florestas em colaboração com a Câmara Municipal da Horta, a Federação Agrícola dos Açores, a Associação de Agricultores da ilha do Faial, a Associação de Jovens Agricultores do Faial, a Trybio, a Câmara do Comércio e Indústria da Horta, a UrbHorta e a Comissão Vitivinícola Regional dos Açores, contanto ainda com várias parcerias.  Pode visitar o stand da Direção Regional do Ambiente no dia 12 das 14h00 às 00h00 e nos restantes dias das 10h00 às 00h00.  Azorinsa, S.A.</t>
  </si>
  <si>
    <t>LIFE IP AZORES NATURA | 15.07.2019 |Arranque da elaboração da Estratégia Regional para o Controlo e Prevenção de Espécies Exóticas e Invasoras                                                                          No âmbito da Ação A1 do LIFE IP AZORES NATURA foi assinado um contrato entre a Azorina e a Universidade dos Açores,  através da Fundação Gaspar Frutuoso, para a elaboração de uma Estratégia Regional para o Controlo e Prevenção de Espécies e Invasoras.  http://www.azores.gov.pt/GaCS/Noticias/2019/Julho/Arranque+da+elaboração+da+Estratégia+Regional+para+o+Controlo+e+Prevenção+de+Espécies+Exóticas+e+Inv.htm  #ProgramaLIFE  #LIFEProgramme  #direçaoregionaldoambiente #LIFEIPAZORESNATURA #Parques Naturais Açores</t>
  </si>
  <si>
    <t>LIFE IP AZORES NATURA | 17.07.2019 | Esteve presente na Feira Agrícola Açores 2019                                                                                                                                                                                                        Entre 12 e 14 de julho, o projeto LIFE IP Azores NATURA esteve presente na Feira Agrícola Açores 2019, na ilha do Faial (https://www.facebook.com/feiraagricolaacores/?epa=SEARCH_BOX).  No pavilhão institucional, durante os 3 dias do evento, foi possível visitar uma exposição informativa sobre o programa LIFE e os dois projetos a decorrer na Região, ao abrigo deste programa: o LIFE Vidalia e o LIFE IP Azores NATURA. No primeiro dia, para os mais curiosos, representantes de ambos os projetos deram uma palestra e esclareceram dúvidas do público, num ambiente familiar e informal.  #ProgramaLIFE  #LIFEProgramme  #Azores  #LIFEIPAZORESNATURA</t>
  </si>
  <si>
    <t>LIFE IP AZORES NATURA | 19.07.2019 | Projetos Complementares - Balcão de Apoio                                                                                                                                                                                                           “Programa Ambiente: Lançamento dos primeiros avisos para apresentação de candidaturas”  Lançamento dos primeiros avisos do Programa Ambiente no âmbito da promoção da Economia Circular e desenvolvimento de standards no Setor da Construção e prevenção e sensibilização para a Redução do Lixo Marinho. O período para apresentação de candidaturas decorrerá entre o dia 18 de julho até às 12:00 (GMT) do dia 31 de outubro de 2019.  https://www.eeagrants.gov.pt/pt/programas/ambiente/noticias/programa-ambiente-lancamento-dos-primeiros-avisos-para-apresentacao-de-candidaturas/?fbclid=IwAR0I8Aq1MG8SNSjAbagtkcHI8-wJrPrrGdULtRCbIgGzdIiWrJ2UK9Ddzxg  #lifeipazoresnatura #lifeprograme #programalife #projetoscomplementares #complemetaryfunding</t>
  </si>
  <si>
    <t xml:space="preserve">LIFE IP AZORES NATURA | 23/07/2019 | Apresentação do projeto  Hoje, iremos apresentar o projeto                                                                                                                                                                          LIFE AZORES NATURA – Proteção Ativa e Gestão Integrada da Rede Natura 2000.   O projeto LIFE IP AZORES NATURA é um projeto que abrange 23 ZEC’s (Zonas Especiais de Conservação), 15 ZPE’s (Zonas de Proteção Especial) e 3 SIC’s (Sítios de Interesse Comunitário) da Rede Natura 2000 Açores, procurando obter um contributo significativo para a conservação de espécies e habitats protegidos pelas Diretivas Aves e Habitats em ecossistemas terrestres e marinhos de todas as ilhas do arquipélago.  Os seus trabalhos irão incidir sobre 4 principais áreas do Quadro de Ação Prioritário para a Rede Natura 2000 (PAF 2014-2020), nomeadamente: - Gestão e valorização da Rede Natura 2000 e da Rede Regional de Áreas Protegidas; - Reforço do conhecimento da biodiversidade e a sua monitorização e vigilância; - Preservar e recuperar o património natural e a diversidade biológica; - Promoção do desenvolvimento sustentável do território.  #ProgramaLIFE </t>
  </si>
  <si>
    <t>LIFE IP AZORES NATURA | 26/07/2019 | Rede Natura 2000                                                                                                                                                                                                                                                                Hoje, iremos explicar o que é a Rede Natura 2000.                                                                                                                                                                                                                                                                             A Rede Natura 2000 é uma rede ecológica para o espaço comunitário da União Europeia resultante da aplicação das Diretivas nº79/409/EE (Diretiva Aves) e nº92/43/CEE (Diretiva Habitats), cujo objetivo é assegurar a biodiversidade, através da conservação e do estabelecimento dos habitats naturais e da flora e fauna selvagens num estado de preservação favorável no território nacional, tendo em conta as particulares exigências económicas, sociais e culturais, bem como as especificidades regionais e locais.  Esta rede é composta por Zonas Especiais de Conservação (ZEC), Zonas de Proteção Especial (ZPE) e Sítios de Interesse Comunitário (SIC).   Nos Açores estão classificadas 23 Zonas Especiais de Conservação, 15 Zonas de Proteção Especial e 3 Sítios de Interesse Comunitário, tanto no meio terrestre como no meio marinho e nas zonas de interface.  Para mais informações consultar http://www.azores.gov.pt/Gra/srrn-natureza/menus/secundario/Rede+Natura+2000/  #ProgramaLIFE  #LIFEProgramme  #Natura2000  #Açores #Azores #LIFEIPAZORESNATURA</t>
  </si>
  <si>
    <t>European island habitats range from inland archipelagos to the outmost regions of the EU 🏝️. They can be biodiversity hotspots and critical sites for nesting migratory birds. Several #LIFEprojects from 🇬🇧🇸🇪🇵🇹🇫🇷🇪🇸🇸🇰 focus on these particular islands habitats ➡️ europa.eu/!BQ48CY  #LIFEIPAZORESNATURA</t>
  </si>
  <si>
    <t>LIFE IP AZORES NATURA | 02.08.2019 | Direção Regional do Ambiente na Expo Mar 2019                                                                                                                                                                                                    A Direção Regional do Ambiente participa na Expo Mar 2019 com um stand dedicado aos projetos regionais LIFE IP Azores Natura e LIFE VIDALIA.  #ProgramaLIFE #LIFEProgramme #Natura2000 #Açores #Azores #LIFEIPAZORESNATURA</t>
  </si>
  <si>
    <t>LIFE IP AZORES NATURA | 04.08.2019 | Direção Regional do Ambiente na Expo Mar 2019                                                                                                                                                                                               #ProgramaLIFE #LIFEProgramme #Natura2000 #Açores #Azores #LIFEIPAZORESNATURA</t>
  </si>
  <si>
    <t>LIFE IP AZORES NATURA | 05.08.2019 | LIFE IP AZORES NATURA está presente na Expomar 2019                                                                                                                                                                                     Enquadrado na Ação E4 "Programa de Educação Ambiental" o projeto regional LIFE IP AZORES NATURA está presente, na Expomar 2019, que decorre na Marina da Horta no âmbito da Semana do Mar.  Com este espaço pretende-se dar a conhecer a missão deste projeto cofinanciado pelo programa LIFE da União Europeia, assim como as suas ações, espécies, habitats, áreas de intervenção e principais resultados previstos, através de uma exposição alusiva ao projeto e à promoção da conservação da biodiversidade dos Parques Naturais dos Açores.  O projeto LIFE IP AZORES NATURA - Proteção Ativa e Gestão Integrada da Rede Natura 2000 nos Açores tem como principal objetivo implementar o Quadro de Ação Prioritária para a Rede Natura 2000 (2014-2020), contribuindo para a conservação de espécies e habitats protegidos pelas diretivas Habitats e Aves, abrangendo todas os sítios da Rede Natura 2000 nos Açores.  O stand da Direção Regional do Ambiente pode ser visitado no dia 4, domingo, entre as 14H30 e as 00H00 e nos restantes dias entre as 19H00 e as 00H00.  Fotos: Azorina, S.A.  #programaLIFE #LIFEprogramme #natura2000 #açores #LIFEIPAZORESNATURA</t>
  </si>
  <si>
    <t>LIFE IP AZORES NATURA | 08.08.2019 | Flora endémica - Ammi trifoliatum                                                                                                                                                                                                                               Uma das ações do projeto LIFE IP Azores Natura, Ação C3, consiste na realização de trabalhos para a recuperação de populações de flora que obtiveram o estado de desfavorável no último relatório de monitorização à União Europeia.
Hoje, apresentamos uma dessas espécies, o Ammi trifoliatum, conhecida pelo nome comum pé-de-pomba.
É uma planta endémica dos Açores que pode ser encontrada em todas as ilhas, exceto Santa Maria, Corvo e Graciosa.
Podem ser encontradas em zonas escarpadas ou ravinosas ou em encostas de grande inclinação. É uma espécie atualmente com poucas populações e geralmente com poucos indivíduos, e que se encontra habitualmente acima dos 400m.
Fotos: siaram.azores.gov.pt
#programaLIFE #LIFEprogramme #natura2000 #açores #LIFEIPAZORESNATURA</t>
  </si>
  <si>
    <t>LIFE IP AZORES NATURA | 13.08.2019 | Flora endémica - Myosotis Azorica
Hoje, apresentamos mais uma das espécies em que o projeto LIFE IP Azores Natura realizará trabalhos de recuperação, no âmbito da Ação C3.
A Myosotis Azorica é mais conhecida pelo seu nome comum "Não-me-Esqueças".
É uma endémica dos Açores e as poucas populações conhecidas encontram-se entre os 400 e 600 metros, em encostas e taludes húmidos, em zonas acidentadas.
Fotos: Nuno Rodrigues // siaram.azores.gov.pt
#programaLIFE #LIFEprogramme #natura2000 #açores #LIFEIPAZORESNATURA</t>
  </si>
  <si>
    <t>LIFE IP AZORES NATURA | 16.08.2019 | Projetos Complementares - Balcão de Apoio
“Fundo Azul lança o Edital 9 dedicado à Blue Economy em parceria com a Portugal Ventures"
O Fundo Azul lançou no passado dia 9 de agosto o Edital 9/2019 dedicado à Economia Azul em parceria com a Portugal Ventures, sendo a dotação do Fundo Azul afeta ao presente anúncio de 1 M€ (um Milhão de Euros), encontrando-se aberto até ao dia 31 de outubro de 2019.
​Com o propósito de apoiar novas áreas de negócio ou os novos setores da economia do mar, esta parceria colocou à disposição dos novos empreendedores do mar um conjunto de apoios públicos que respondam aos desafios e oportunidades atuais ao nível do potencial de desenvolvimento e crescimento dos vários setores que integram a economia do mar, não só ao nível dos setores denominados de “tradicionais”, bem como ao nível de novas(os) áreas de negócio/setores tais como a biotecnologia marinha, as energias renováveis oceânicas, ou as tecnologias “azuis”.
O apoio máximo atribuível é de 10%, por operação, do montante investido pela Portugal Ventures (mínimo de 300 mil euros e um máximo de 1 milhão de euros) e a taxa de comparticipação máxima é de 90% do valor total elegível do projeto.
https://www.dgpm.mm.gov.pt/2019-not-fa…
#lifeipazoresnatura #lifeprograme #programalife #projetoscomplementares #complemetaryfunding</t>
  </si>
  <si>
    <t>LIFE IP AZORES NATURA | 20.08.2019 | Flora endémica - Scabiosa nitens
Hoje, apresentamos mais uma das espécies em que o projeto LIFE IP Azores Natura realizará trabalhos de recuperação, no âmbito da Ação C3.
A Scabiosa nitens é uma endémica dos Açores, encontra-se em todas as ilhas, excepto na ilha Graciosa.
Cresce em habitats fortemente expostos. como falésias costeiras, ou em prados de montanha, ou em outros tipos de habitats, como em caso extremo de zonas cultivadas. Aparecem por vezes pés isolados mas habitualmente encontram-se sempre mais alguns indivíduos por perto.
Foto: siaram.azores.gov.pt
#programaLIFE #LIFEprogramme #natura2000 #açores #LIFEIPAZORESNATURA</t>
  </si>
  <si>
    <t xml:space="preserve">LIFE IP AZORES NATURA | 27.08.2019 | Flora endémica - Euphorbia stygiana
Hoje, apresentamos mais uma das espécies em que o projeto LIFE IP Azores Natura realizará trabalhos de recuperação, no âmbito da Ação C3.
A Euphorbia stygiana, mais conhecida pelo nome comum Trovisco-macho. É uma endémica dos Açores, encontra-se em todas as ilhas, excepto na ilha Graciosa.
Cresce geralmente acima dos 600 m podendo ir aos 1100 m, dispersa na floresta densa de louro-cedro mas mais frequentemente em locais fortemente abrigados e permanentemente húmidos como ribeiras e crateras, ou rochas interiores. Cresce por vezes em correntes de lava.
As suas populações são sempre pequenas
Fotos: siaram.azores.gov.pt
#programaLIFE #LIFEprogramme #natura2000 #açores #LIFEIPAZORESNATURA
</t>
  </si>
  <si>
    <t>LIFE IP AZORES NATURA | 30.08.2019 | Aquisição de terreno
No âmbito da Ação “C1.2 – Aquisição de terreno privado na ZEC da Serra de Santa Bárbara e Pico Alto (ilha Terceira)”, foi adquirido um terreno privado com uma área de 446 328m2. Nesta área encontram-se habitats importantes que necessitam ser restaurados e que necessitam de melhorar o seu estado de conservação. A sua localização também é crucial para promoção e conectividade entre as áreas terrestres da Rede Natura 2000.
Serão assim implementadas ações de restauro (Ação C4.2) nos seguintes habitats da Diretiva Habitats existentes nesta área adquirida, que encontram-se neste momento degradados:
• Matos macaronésicos endémicos*, código 4050;
• Turfeiras altas ativas*, código 7110;
• Turfeiras de cobertura (*se ativas), código 7130;
• Turfeiras florestadas*, código 7130;
• Florestas Laurissilva da Macaronésia*, código 9360
• Florestas endémicas de Juniperus spp.*, código 9560
O terreno foi adquirido pelo Beneficiário Associado – AZORINA, S.A.</t>
  </si>
  <si>
    <t>LIFE IP AZORES NATURA | 10.09.2019 | Nyctalus Azoreum
No âmbito da sub-ação C7 (avaliação das necessidades de distribuição e conservação de Nyctalus Azoreum) serão realizados um conjunto de trabalhos complementares:
- Uma caraterização ampla e intensiva da espécie nas 9 ilhas, através de um sistema regular de monitorização;
- Identificação dos habitats usados preferencialmente pela espécie, bem como das possíveis ameaças;
- Informar os residentes sobre os benefícios da presença da espécie, aumentando a consciencialização da população para a sua conservação;
- Recolher e tratar dados concretos sobre a espécie de modo a elaborar e a aprovar um Plano de Ação Regional para a Conservação de Nyctalus Azoreum.
O Nyctalus Azoreum tem como nome comum "Morcego dos Açores".
O Morcego dos Açores é observado em todas as ilhas do arquipélago, com exceção das ilhas do Grupo Ocidental. Pode ser facilmente observado durante o dia e noite.
É considerado uma espécie rara e endémica, portanto, é uma espécie com grande importância a nível biológico, ecológico e de conservação.
Foto: siaram.azores.gov.pt
#programaLIFE #LIFEprogramme #natura2000 #açores #LIFEIPAZORESNATURA</t>
  </si>
  <si>
    <t>LIFE IP AZORES NATURA | 12.10.2019 | APROVADA Proposta de Decreto Legislativo Regional n.º 25/XI – “Programa Regional para as Alterações Climáticas (PRAC)”
A Secretária Regional da Energia, Ambiente e Turismo destacou hoje, na Assembleia Legislativa, na Horta, que o Programa Regional para as Alterações Climáticas aposta “num conjunto amplo de medidas inovadoras, exigentes, ambiciosas e integradas, enquanto compromisso com o futuro, não só da Região, mas da Humanidade”.
“Este instrumento contribui para a coesão territorial da Região e para o reforço da segurança e da proteção dos cidadãos e dos seus bens”, sublinhou Marta Guerreiro, acrescentando que o programa setorial possibilita “o aumento da capacitação das entidades públicas e dos seus responsáveis em matérias de adaptação, prevenção, deteção e combate aos efeitos das alterações climáticas”.
Segundo a governante, que falava na Assembleia Legislativa na discussão do decreto legislativo regional que aprovou o Programa Regional para as Alterações Climáticas (PRAC), esta é uma ferramenta que “assume uma visão estratégica concretizada em quatro dimensões-chave: conhecimento, mitigação, adaptação e participação, com o desenvolvimento de 76 medidas, das quais 64 visam a adaptação e 12 a mitigação”.
A titular da pasta do Ambiente destacou que o diploma determina a obrigatoriedade do Governo disponibilizar cartografia base de riscos naturais, contendo informação técnica que acautele a exposição e a vulnerabilidade do território a cheias, inundações, movimentos de vertente e emanações gasosas permanentes, a qual será integrada nos planos especiais e municipais de ordenamento do território, cabendo a estes desenvolver cartografia de pormenor, sempre que visem qualquer intervenção em zonas de risco significativo.
“Trata-se de uma norma inovadora, fazendo dos Açores pioneiros na sua introdução no ordenamento jurídico”, frisou Marta Guerreiro.
Na sua intervenção, adiantou que foi submetido um projeto ao programa LIFE da União Europeia – o LIFE IP CLIMAZ - e que, se for aprovado, será possível “um investimento superior a 65 milhões de euros, nos próximos 10 anos na implementação do PRAC, nos âmbitos da adaptação e mitigação”.
Marta Guerreiro lembrou ainda que, no âmbito da ação governativa, particularmente da Secretaria Regional da Energia, Ambiente e Turismo, “já existem diversas medidas e ações em curso”, que se constituem, desde há muito, como “antecipação das preocupações com esta temática, sobretudo através da adoção de políticas ambientais, territoriais, energéticas e de sustentabilidade".
Como exemplos, a titular da pasta do Ambiente destacou, no campo da mitigação, o aumento das fontes de energia renováveis, a implementação da estratégia para a mobilidade elétrica dos Açores, a aposta na eficiência energética e a maior abrangência do Proenergia.
No que diz respeito à adaptação, a governante sublinhou a integração dos cenários das alterações climáticas no ordenamento dos recursos hídricos por via da Revisão do Plano Regional da Água, a incorporação dos cenários climáticos e medidas de adaptação na revisão do POTRAA e a remoção e controlo de espécies exóticas ou plantações de endémicas através dos projetos LIFE a decorrer na Região.
“Enquanto poder executivo, queremos liderar esta mudança no nosso arquipélago, com a urgência e exigência necessárias”, frisou Marta Guerreiro, sublinhando que “agir já é uma questão de responsabilidade para todos nós e para com as gerações vindouras”.
GaCS/HMB
#programaLIFE #LIFEprogramme #PRAC #natura2000 #açores #LIFEIPAZORESNATURA</t>
  </si>
  <si>
    <t>LIFE IP AZORES NATURA | 19.09.2019 | Implementação de boas práticas para a conservação de habitats terrestres
No âmbito da sub-ação C4.1 serão implementadas práticas para a conservação direta dos habitats prioritários da Diretiva Habitats, contribuindo assim para a conservação de espécies nos Açores.
Os principais habitats alvo são:
- Lagunas costeiras, código 1150;
- Turfeiras altas ativas, código 7110;
- Turfeiras de cobertura, código 7130;
- Turfeiras arborizadas 91DO;
- Laurissilvas macaronésicas, código 9360;
- Florestas macaronésicas de Juniperus spp, código 9560;
#programaLIFE #LIFEprogramme #natura2000 #açores #LIFEIPAZORESNATURA
Foto: http://siaram.azores.gov.pt/
Lagoa da Fajã dos Cubres (Habitat: Laguna Costeira - cód.1150)</t>
  </si>
  <si>
    <t>LIFE IP AZORES NATURA | 20.09.2019 | Projetos Complementares - Balcão de Apoio (CALL BLUE ECONOMY):
A Call Blue Economy investe entre 300 mil euros e 1 milhão de euros em projetos de base científica e tecnológica, cujas soluções inovadoras estimulem a competitividade das cadeias de valor e o desenvolvimento do crescimento económico no setor da Economia do Mar.
Esta Call dinamizada em parceria com o Fundo Azul, permite aos projetos candidatos a obtenção de investimento através de:
- capital de risco, atribuído pela Portugal Ventures;
- financiamento reembolsável, atribuído pelo Fundo Azul, até ao limite de 10% do valor investido pela Portugal Ventures.
As candidaturas para cada vertente é feita de forma autónoma.
As candidaturas terminam a 31 de outubro.
Webinar
No dia 24 de setembro iremos realizar um webinar para esclarecer as suas dúvidas. Veja aqui os detalhes - https://www.portugalventures.pt/investimento/calls-webinar/
Mais informações em: https://www.portugalventures.pt/calls/call-blue-economy/
#lifeipazoresnatura
#lifeprograme
#programalife
#projetoscomplementares
#complemetaryfunding</t>
  </si>
  <si>
    <t>LIFE IP AZORES NATURA | 24.09.2019 | Lagunas costeiras
Hoje, iremos apresentar um dos habitats onde serão implementadas práticas para a conservação direta dos habitats prioritários, no âmbito da sub-ação C4.1.
As lagunas costeiras (código 1150) – são lagoas costeiras de água doce ou salobra – que ocorrem em costas baixas ou em reentrâncias de linhas de costa alta.
Resultam da oclusão, mais ou menos permanente, da abertura ou "barra” de comunicação com o mar, de pequenas depressões localizadas no término de linhas de água temporárias ou permanentes com débitos muito irregulares. Estas linhas de água não transportam volumes de água suficientes para manter a barra aberta e impedir o seu completo assoreamento.
As lagunas podem estar separadas do mar por alinhamentos de seixos (ex. Lagoa da Fajã dos Cubres, Ilha de S. Jorge – local onde o projeto irá intervir no restauro deste habitat).
#programaLIFE #LIFEprogramme #natura2000 #açores #LIFEIPAZORESNATURA
Foto: http://siaram.azores.gov.pt/</t>
  </si>
  <si>
    <t>LIFE IP AZORES NATURA | 01.10.2019 | Turfeiras Altas Ativas
Hoje, iremos apresentar um dos habitats onde serão implementadas práticas para a conservação direta dos habitats prioritários, no âmbito da sub-ação C4.1.
As turfeiras altas ativas (código 7110*) – São habitats dependentes das águas da chuva e da precipitação oculta.
A vegetação é dominada por comunidades de "Sphagnum sp." que garantem a estrutura e crescimento da turfeira criando uma área produtora de turfa que poderá ser interrompida em épocas de seca.
Este é um habitat ameaçado nos Açores existindo poucos locais em que se encontra em bom estado de conservação, estando por isso num estado de conservação desfavorável.
O projeto irá intervir na recuperação destes ecossistemas nas ilhas da Terceira, Pico e Flores.
(Foto: Caldeira Branca – ilha das Flores (siaram.azores.gov.pt)).
#programaLIFE #LIFEprogramme #natura2000 #açores #LIFEIPAZORESNATURA</t>
  </si>
  <si>
    <t>LIFE IP AZORES NATURA | 09.10.2019 | XIV ENCONTRO REGIONAL de EDUCAÇÃO AMBIENTAL e SEMINÁRIO ECO-ESCOLAS - AÇÃO E4 - Programa de Educação Ambiental dos Parques Naturais da Ilha - PARQUE ESCOLA.
A Secretária Regional da Energia, Ambiente e Turismo destacou hoje, nas Velas, o programa Vigilante da Natureza Júnior, que, pela primeira vez, integra a oferta educativa dos Açores.
“Um programa que visa fomentar nos jovens Açorianos o interesse e a participação na preservação do património natural e a valorização da atividade dos Vigilantes da Natureza dos Açores”, afirmou Marta Guerreiro, que salientou a importância do programa Parque Escola, que, neste ano letivo, integra 232 ações, incluindo, também pela primeira vez, o ensino universitário.
A titular da pasta do Ambiente, que falava na abertura do XVI Encontro Regional de Educação Ambiental e Seminário Eco-Escolas, acrescentou que “também os projetos LIFE coordenados pela Direção Regional do Ambiente (LIFE IP Azores Natura, LIFE Vidália e LIFE Beetles) integram a oferta educativa para este ano, com o objetivo de envolver a comunidade estudantil nas atividades de conservação previstas e promover a importância da gestão e conservação da biodiversidade e do nosso património natural”.
Marta Guerreiro frisou que o Parque Escola 2019/2020 “concretiza, assim, os objetivos do PRESAA, abrangendo diversas temáticas, designadamente a rede de áreas protegidas, a diversidade biológica, os recursos naturais, a geodiversidade, a eficiência energética, as alterações climáticas, os resíduos, a qualidade ambiental, o turismo de natureza, o património cultural e os sítios classificados – Rede Natura 2000, Património Mundial, Reservas da Biosfera, Sítios Ramsar, Geoparque, entre outros”.
Na ocasião, a governante fez um balanço do anterior ano letivo (2018/2019), que confirmou que se trata de um “projeto bastante abrangente”, revelando que foram realizadas “1.071 atividades em todas ilhas, envolvendo, no total, 24.080 participantes, entre alunos e professores”.
Outra ação de educação ambiental destacada foi o Parque Aberto, que, em 2018, dinamizou “cerca de 1.700 atividades, abrangendo todas as ilhas e tendo mobilizado 45 mil pessoas”.
Na cerimónia de hoje foram galardoadas 56 escolas dos Açores, de um conjunto de sete dezenas de estabelecimentos de ensino que, segundo Marta Guerreiro, “participam com regularidade no projeto”.
“Todos estes projetos – e os seus bons resultados – têm promovido a cooperação e partilha e têm permitido desenvolver um importante sentido mobilizador de diversas instituições em termos das questões ambientais e da afirmação dos objetivos do desenvolvimento sustentável”, frisou.
A Secretária Regional assegurou que “educar para o ambiente é uma matéria que está na agenda regional”, permitindo uma reflexão “sobre o contributo que todos nós – governo, autarquias, empresas e cidadãos – podemos e devemos ter com os nossos comportamentos e com as opções que escolhemos para o nosso modo de vida”.
“Na nossa Região, acreditamos que a crescente participação da sociedade civil nas questões ambientais é também fruto da nossa aposta na educação ambiental, na educação para um desenvolvimento sustentável, nos vários programas e atividades curriculares e extracurriculares dos vários graus de ensino”, reforçou Marta Guerreiro, acrescentando que, durante as últimas duas décadas, foram desenvolvidas “ferramentas e infraestruturas que permitiram que o conhecimento fosse o principal aliado da construção de uma cidadania ativa”.
“Se as políticas públicas são a base de uma estratégia comum, a construção de uma consciência coletiva e uma cidadania participativa são tão ou mais importantes”, sublinhou a Secretária Regional.
GaCS/HMB
#programaLIFE
#LIFEprogramme
#natura2000
#parqueescola
#educaçaoambiental
#açores
#LIFEIPAZORESNATURA
http://www.azores.gov.pt/…/Vigilante+da+Natureza+J%C3%BAnio…</t>
  </si>
  <si>
    <t>LIFE IP AZORES NATURA | 10.10.2019 |
Apresentação dos projetos LIFE IP Azores Natura e LIFE Vidália no XIV Encontro Regional de Educação Ambiental e Seminário Eco-Escolas, pelo Diretor Regional do Ambiente.
"Os projetos LIFE e o contributo para a conservação da natureza nos Açores (Hernâni Jorge – DRA)"
https://erea2019.wixsite.com/erea2019/programa
#programaLIFE #LIFEprogramme #natura2000 #açores #azores#LIFEIPAZORESNATURA</t>
  </si>
  <si>
    <t xml:space="preserve">LIFE IP AZORES NATURA | 12.10.2019 | Plantação de espécies endémicas
Decorreu de 9 a 11 de outubro, na ilha de São Jorge, o XIV Encontro Regional de Educação Ambiental e Seminário Eco-Escolas, sob o tema Educação Ambiental e a Conservação do Património Natural.
Durante o encontro, e no âmbito da ação E4, os participantes procederam à plantação de espécies endémicas, na Fajã dos Cubres, sensibilizando-os para a preservação da biodiversidade e dos habitats existentes na Região.
#ProgramaLIFE #LIFEProgramme #Natura2000 #Açores #Azores #LIFEIPAZORESNATURA #conservation
</t>
  </si>
  <si>
    <t>LIFE IP AZORES NATURA | 15.10.2019 | Projetos Complementares - Balcão de Apoio (Natura 2000)
Este projeto inovador, com duração de 3 anos, irá explorar novas abordagens e métodos inovadores, e-learning e abordagens de capacitação para gestores da Rede Natura 2000.
Inscrições abertas até 30 de outubro.
Para mais informações https://www.europarc.org/tools-and-…/life-e-natura2000-edu/…</t>
  </si>
  <si>
    <t>LIFE IP AZORES NATURA | 16.10.2019 | Projetos Complementares - Balcão de Apoio
Informa-se que se encontra aberta a convocatória, no valor global de 23 milhões de euros, “Biodiversity and Climate Change”, no âmbito da ERA-NET BiodivERsA3, até 5 de novembro.
É intenção do FRCT integrar a próxima Joint Call 2019-2020, disponibilizando-se de imediato a prestar informações a potenciais equipas de investigação regionais interessadas, estando previsto realizar uma sessão de esclarecimento na Universidade dos Açores, a 21 ou 22 de outubro, em hora a agendar.
A call abrange 4 temas prioritários, a saber:
Tema 1: Consequências das alterações climáticas sobre a biodiversidade e as contribuições da natureza para as pessoas;
Tema 2: Processos de feedback sobre biodiversidade climática;
Tema 3: Potencial das soluções baseadas na natureza para mitigar e adaptar às mudanças climáticas;
Tema 4: Sinergias e trade-offs entre políticas sobre biodiversidade, clima e outros setores relevantes e o papel dos agentes de mudança.
Informação mais detalhada sobre a convocatória pode ser obtida através do link: https://www.biodiversa.org/1587</t>
  </si>
  <si>
    <t>LIFE IP AZORES NATURA | 23.10.2019 | Turfeiras de cobertura
Hoje, iremos apresentar um dos habitats onde serão implementadas práticas para a conservação direta dos habitats prioritários, no âmbito da sub-ação C4.1.
As turfeiras de cobertura (código 7130) são turfeiras que se encontram em cumeadas de montanha, pelo que a água que as alimenta é apenas ombrotrófica.
Contudo, devido ao declive da turfeira estas comportam-se do mesmo modo que as de encosta, caracterizando-se por um microrelevo acentuado.
É também frequente a ocorrência de charcos nas margens, devido à acumulação das águas de escorrência.
(Foto: Cândida Mendes - UAC; ilha Terceira)
#programalife #lifeprogramme #lifeipazoresnatura #habitatsrestoration  #azores</t>
  </si>
  <si>
    <t xml:space="preserve">LIFE IP AZORES NATURA | 24.10.2019 | LIFE IPE Platform Meeting
De 14 a 16 de outubro decorreu em Bruxelas o LIFE IPE Platform Meeting - Natura 2000 Governance, no qual o projeto LIFE IP AZORES NATURA marcou presença.
O objetivo desta “Platform Meeting” foi reunir todos os Projetos LIFE Integrados que trabalham e implementam trabalhos na Rede Natura 2000 e trocar experiências e conhecimentos.Para além disso, este evento proporcionou a oportunidade de compartilhar experiências sobre os diferentes aspetos da execução de um projeto LIFE IP e fazer um balanço da sua implementação, dos primeiros resultados e dos desafios enfrentados. Este evento teve a duração de 3 dias com workshops direcionados, palestrantes e um dia de visita de campo a outros projetos LIFE.
https://www.life-bnip.be/en/ip-platform-meeting-2019/
#LIFEIPAZORESNATURA #lifeprogramme #programalife #lifeipplatformmeeting #natura2000 #azores #açores
</t>
  </si>
  <si>
    <t>LIFE IP AZORES NATURA | 31.10.2019 | Turfeiras arborizadas
Hoje, iremos apresentar um dos habitats onde serão implementadas práticas para a conservação direta dos habitats prioritários, no âmbito da sub-ação C4.1.
As turfeiras arborizadas (código *91D0) podem ser definidas como um tapete de Sphagmun sp. com espécies que se distribuem de uma forma espaçada.
Segundo Eurola et al. (1984), pode-se considerar uma turfeira florestada quando a cobertura das espécies arbóreas não ultrapassa 50%.
(Foto: llha das Flores. Autoria: Cândida Mendes – GEVA – UAC)
#programalife #lifeprogramme #lifeipazoresnatura #habitatsrestoration #azores</t>
  </si>
  <si>
    <t>LIFE IP AZORES NATURA | 11.11.2019 | 2ª Reunião do Conselho Consultivo (Advisory Board) - Conselho Regional do Ambiente e Desenvolvimento Sustentável
O projeto LIFE IP AZORES NATURA esteve presente na 2ª reunião do Conselho Regional de Ambiente e Desenvolvimento Sustentável (CRADS), que decorreu esta segunda-feira, na Horta.
#programaLIFE #LIFEprogramme #natura2000 #açores #azores #advisoryboard #crads #natura2000day #LIFEIPAZORESNATURA</t>
  </si>
  <si>
    <t>LIFE IP AZORES NATURA | 19.11.2019 | 2ª Visita de Monitorização da Comissão ao projeto LIFE
De 13 a 15 de novembro decorreu a 2ª visita de Monitorização da Comissão ao Projeto LIFE.
No primeiro dia procedeu-se à análise da execução técnica e financeira do projeto, e nos 2 dias seguintes, realizaram-se visitas de campo a algumas áreas de intervenção. Na Ilha do Faial visitaram o Jardim Botânico do Faial e Caldeira. E na Ilha do Pico o Bosque da Junqueira e o Pico da Urze.#programaLIFE #LIFEprogramme #natura2000 #açores #LIFEIPAZORESNATURA</t>
  </si>
  <si>
    <t>LIFE IP AZORES NATURA | 21.11.2019 | Informações
Já conhece a App EEA Grants PT?
Agora, de uma forma mais fácil, direta e acessível, saiba as últimas novidades sobre a abertura de concursos, eventos e outras informações relevantes.
A Unidade Nacional de Gestão dos EEA Grants lançou a APP EEA Grants PT que permite ter acesso a todas as notícias, concursos e informações relevantes sobre os EEA Grants em Portugal, de uma forma mais fácil, direta e acessível.
Para além destas funcionalidades, disponibiliza também, uma outra, designada por “encontre o seu parceiro”, que visa potenciar as relações bilaterais e promover futuras parcerias entre entidades portuguesas e da Islândia, do Liechtenstein e da Noruega.
Convidamos, desde já, a sua entidade a fazer o download da APP EEA Grants PT. Através do recurso às push notifications, saiba em primeira mão as datas dos eventos, abertura de concursos e eventos de matchmaking, bem como registar-se na área de matching.
Faça já o download da APP EEA Grants PT!
https://play.google.com/store/apps/details…</t>
  </si>
  <si>
    <t>LIFE IP AZORES NATURA | 22.11.2019 | Projetos Complementares - Balcão de Apoio
A Fundação Luso-Americana para o Desenvolvimento (@FundacaoLusoAmericana) abriu as candidaturas para a primeira edição do maior prémio de investigação com foco no Atlântico a atribuir exclusivamente a cientistas a trabalhar em Portugal.
Mais aqui: https://www.flad.pt/flad-science-award/ e aqui http://flad.pt/…/…/11/Edital-FLAD-Science-Award-Atlantic.pdf</t>
  </si>
  <si>
    <t xml:space="preserve">LIFE IP AZORES NATURA | 23.11.2019 | Dia da Floresta Autóctone
Hoje, celebra-se o Dia da Floresta Autóctone que foi estabelecido para promover a divulgação da importância da conservação das florestas endémicas, apresentando-se simultaneamente como um dia mais adaptado às condições climatéricas de Portugal e Espanha para se proceder à sementeira ou plantação de árvores, alternativo ao Dia Mundial da Floresta, 21 de Março, que foi criado inicialmente para os países do Norte da Europa.
Nos Açores, a Floresta Laurissilva Macaronesia (9360) e os Bosques de Juniperus (9560) compõem a Floresta Autóctone. Ambos os habitats são protegidos pelas Diretiva Habitats.
Foto: Floresta Laurissilva // siaram.azores.gov.pt
</t>
  </si>
  <si>
    <t>LIFE IP AZORES NATURA | 27.11.2019 | Florestas macaronésicas de Juniperus
Hoje, iremos apresentar um dos habitats onde serão implementadas práticas para a conservação direta dos habitats prioritários, no âmbito da sub-ação C4.1.
Florestas macaronésicas de Juniperus* (9560) – São formações monoestratificadas hiper-húmidas de montanha dominadas pela espécie Juniperus brevifolia, endémica dos Açores, vulgarmente designado “bosque”.
Fotos: Eduardo Dias
#programalife #lifeprogramme #lifeipazoresnatura #habitatsrestoration #azores</t>
  </si>
  <si>
    <t>LIFE IP AZORES NATURA | 28.11.2019 | Plano de Investimentos da Direção Regional do Ambiente alocados à conservação da natureza para 2020
Na área ambiental, com um investimento global de “praticamente 20 milhões de euros”, Marta Guerreiro frisou ações na qualidade ambiental, no ordenamento do território e na conservação da natureza.
“No período de 2017 a 2020, as dotações do Plano de Investimentos alocadas à conservação da natureza serão de cerca de 44 milhões de euros, o que representa um acréscimo superior a 80% face aos quatros anos anteriores”, afirmou a Secretária Regional, destacando a execução dos programas LIFE.
#sreat
#PlanoORAA2020
#DRA
#conservaçaonatureza
#programaLIFE
#LIFEIPAZORESNATURA
http://www.azores.gov.pt/…/Marta+Guerreiro+real%C3%A7a+foco…</t>
  </si>
  <si>
    <t>LIFE IP AZORES NATURA | 29.11.2019 | Projetos Complementares - Balcão de Apoio
3.ª fase do Concurso Fundo de Relações Bilaterais decorre até 10 de janeiro
O Concurso Fundo de Relações Bilaterais #1 apoia iniciativas que tenham como objetivo fortalecer as relações bilaterais entre Portugal e a Islândia, o Liechtenstein e/ou a Noruega.
São elegíveis como promotores deste concurso entidades públicas ou privadas, comerciais ou sem fins lucrativos, incluindo quaisquer organizações da sociedade civil, como as organizações não governamentais.
LIFE IP AZORES NATURA | 29.11.2019 | Complementary Projects - Support Desk
Phase 3 of the Bilateral Relations Fund Contest runs until January 10
The Bilateral Relations Fund # 1 Contest supports initiatives aimed at strengthening bilateral relations between Portugal and Iceland, Liechtenstein and / or Norway.
Public or private, commercial or non-profit entities, including any civil society organizations, such as non-governmental organizations, are eligible as promoters of this contest.
#fundoscomplementares
#balcaodeapoio
#lifeipazoresnatura
#lifeprograme
#programalife
#complemetaryfunding
Os interessados podem ver mais informação em:
Interested parties can see more information at:
https://www.eeagrants.gov.pt/…/3%C2%AA-fase-do-concurso-f…/…</t>
  </si>
  <si>
    <t xml:space="preserve">O Programa Regional para as Alterações Climáticas (PRAC), publicado em Diário da República, entra hoje em vigor
As alterações climáticas são um dos maiores desafios, à escala global, com que a Humanidade se depara no século XXI, tendo os seus impactes a capacidade de fazer reverter décadas de desenvolvimento, com efeitos especialmente gravosos nos territórios insulares e dispersos, como é o caso do arquipélago dos Açores.
The Regional Program for Climate Change (PRAC), published in Diário da República, comes into force today
Climate change is one of the greatest global challenges facing mankind in the 21st century, and its impacts are the ability to reverse decades of development, with especially severe effects on island and dispersed territories, as is the case of the Azores archipelago.
#programaLIFE
#LIFEprogramme
#PRAC
#natura2000
#açores
https://dre.pt/…/gu…/home/-/dre/126669989/details/maximized…
Programa Regional para as Alterações Climáticas (PRAC)
</t>
  </si>
  <si>
    <t xml:space="preserve">LIFE IP AZORES NATURA | 01.12.2019 | Projetos Complementares - Balcão de Apoio
As candidaturas a Projetos para o fomento de modelos de desenvolvimento sustentável nas Reservas da Biosfera portuguesas estão abertas até 17 de abril de 2020.
NATURA | 01.12.2019 | Complementary Projects - Support Desk
Applications for projects to foster sustainable development models in the Portuguese Biosphere Reserves are open until April 17, 2020.
#fundoscomplementares
#balcaodeapoio
#lifeipazoresnatura
#lifeprograme
#reservasdabiosfera
#portuguesebiospherereserves
#programalife
#complemetaryfunding
Os interessados podem ver mais informação em:
Interested parties can see more information at:
https://www.eeagrants.gov.pt/…/aviso3-projetos-para-o-fom…/…
Os projetos selecionados no âmbito deste aviso servirão para uma melhor gestão das Reservas da Biosfera.
</t>
  </si>
  <si>
    <t>Hoje, dia 9 de dezembro, pelas 18h00, no auditório da Escola Cardeal Costa Nunes, decorre uma reunião do Conselho Consultivo do Parque Natural de Ilha do Pico, aberta à população, onde será apresentado o Projeto LIFE IP AZORES NATURA – Proteção ativa e gestão integrada da Rede Natura 2000 nos Açores,no âmbito da Ação F4 – Stakeholder Board, assim como avaliar as necessidades de capacitação externa dos stakeholders (Ação C2.2). Além disso, será apresentado o Plano de Gestão do Parque Natural do Pico, que inclui um conjunto de medidas prioritárias para regular os impactos da agricultura em áreas protegidas, de acordo, com a Ação C13.2.
Today, December 9, at 6 pm, in the auditorium of the Cardinal Costa Nunes School, there will be a meeting of the Advisory Council of the Natural Park of Pico Island, open to the population, where the LIFE IP AZORES NATURA - Active Protection and Management Project will be presented Natura 2000 Network in the Azores, under the Action F4 - Stakeholder Board, as well as to assess the external training needs of stakeholders (Action C2.2). In addition, the Pico Natural Park Management Plan will be presented, which includes a set of priority measures to regulate the impacts of agriculture on protected areas in accordance with Action C13.2.
#programaLIFE
#LIFEprogramme
#natura2000
#açores
#LIFEIPAZORESNATURA</t>
  </si>
  <si>
    <t>Apresentação em curso ao Conselho Consultivo dos objetivos estratégicos do Plano de Gestão do Parque Natural do Pico, que será, como os restantes, colocado, após publicação, a consulta pública e que inclui um conjunto de medidas prioritárias para regular os impactos da agricultura em áreas protegidas, de acordo, designadamente, com a Ação C13.2 do LIFE IP AZORES.
Ongoing presentation to the Advisory Council of the strategic objectives of the Pico Natural Park Management Plan, which, like others, will be placed after public consultation and includes a set of priority measures to regulate the impacts of agriculture on areas in accordance with LIFE IP AZORES Action C13.2.
#programaLIFE
#LIFEprogramme
#natura2000
#açores
#LIFEIPAZORESNATURA
#parquesnaturaisdeilha
#ambiente</t>
  </si>
  <si>
    <t>LIFE IP AZORES NATURA | 10.12.2019 | Apresentação aos Conselhos Consultivos dos Parques Naturais do Pico e Faial (Stakeholder Board)
Apresentação ao Conselho Consultivo do Parque Natural de Ilha do Pico do Projeto LIFE IP AZORES NATURA – Proteção ativa e gestão integrada da Rede Natura 2000 nos Açores, no âmbito da Ação F4 – Stakeholder Board, assim como avaliar as necessidades de capacitação externa dos stakeholders (Ação C2.2), no âmbito deste projeto, que abrange todo o arquipélago. Além disso, foi apresentado o Plano de Gestão do Parque Natural do Pico, que inclui um conjunto de medidas prioritárias para regular os impactos da agricultura em áreas protegidas, de acordo, com a Ação C13.2.
Hoje, a apresentação é feita ao Conselho Consultivo do Parque Natural do Faial, pelas 18h00m no Jardim Botânico do Faial, Horta.
LIFE IP AZORES NATURA | 10.12.2019 | Presentation to the Pico and Faial Natural Parks Advisory Councils (Stakeholder Board)
Presentation to the Advisory Council of the Pico Island Natural Park of the LIFE IP AZORES NATURA Project - Active protection and integrated management of the Natura 2000 Network in the Azores, as part of Action F4 - Stakeholder Board, as well as to assess the external training needs of stakeholders ( Action C2.2), under this project, which covers the entire archipelago. In addition, the Pico Natural Park Management Plan was presented, which includes a set of priority measures to regulate the impacts of agriculture on protected areas, in accordance with Action C13.2.
Today, the presentation is made to the Advisory Council of the Faial Natural Park, at 18h00 in the Faial Botanical Garden, Horta.
#programaLIFE
#LIFEprogramme
#natura2000
#azores
#LIFEIPAZORESNATURA
#ambiente
#parquesdeilha
#stakeholderboard
#conselhoconsultivo
#capacitybuilding</t>
  </si>
  <si>
    <t>LIFE IP AZORES NATURA | 11.12.2019 | Apresentação ao Conselho Consultivo do Parque Natural de Ilha do Faial (Stakeholder Board)
Apresentação, no Jardim Botânico do Faial, Horta, ao Conselho Consultivo do Parque Natural de Ilha do Faial do Projeto LIFE IP AZORES NATURA – Proteção ativa e gestão integrada da Rede Natura 2000 nos Açores, no âmbito da Ação F4 – Stakeholder Board e avaliar as necessidades de capacitação externa dos stakeholders (Ação C2.2), no âmbito deste projeto, que abrange todo o arquipélago. Além disso, foram apresentados os princípios estratégicos do Plano de Gestão do Parque Natural do Faial, que inclui um conjunto de medidas prioritárias para regular os impactos da agricultura em áreas protegidas, de acordo, com a Ação C13.2.
Estas apresentações vão decorrer em todas as ilhas da Região.
LIFE IP AZORES NATURA | 11.12.2019 | Presentation to the Advisory Council of Faial Island Natural Park (Stakeholder Board)
Presentation, at the Faial Botanical Garden, Horta, of LIFE IP AZORES NATURA Project - Active protection and integrated management of the Natura 2000 Network in the Azores, to the Faial Island Natural Park Advisory Council, under Action F4 - Stakeholder Board and Action C2.2, to evaluate the external capacity building needs of stakeholders.
In addition, the strategic principles of the Faial Natural Park Management Plan were presented, which include a set of priority measures to regulate the impacts of agriculture on protected areas, in accordance with Action C13.2.
This project covers the entire archipelago and these presentations will be held on all islands.
#programaLIFE
#LIFEprogramme
#natura2000
#azores
#LIFEIPAZORESNATURA
#ambiente
#parquesdeilha
#stakeholderboard
#conselhoconsultivo
#capacitybuilding</t>
  </si>
  <si>
    <t>LIFE IP AZORES NATURA | 13.12.2019 | Apresentação e avaliação da capacitação externa junto do Conselho Consultivo do Parque Natural de Ilha da Terceira (Stakeholder Board)
Apresentação, ao Conselho Consultivo do Parque Natural de Ilha da Terceira, do Projeto LIFE IP AZORES NATURA – Proteção ativa e gestão integrada da Rede Natura 2000 nos Açores, no âmbito da Ação F4 – Stakeholder Board, e auscultação das necessidades de capacitação externa dos stakeholders (Ação C2.2), no âmbito deste projeto, que abrange todo o arquipélago.
Estas apresentações e avaliações para a capacitação de parceiros, estão a decorrer em todas as ilhas da Região.
LIFE IP AZORES NATURA | 13.12.2019 | Presentation and assessment of external training with the Advisory Council of Terceira Island Natural Park (Stakeholder Board)
Presentation of LIFE IP AZORES NATURA Project - Active protection, integrated management of Natura 2000 Network in the Azores, to the Advisory Council of Terceira Island Natural Park, under Action F4 - Stakeholder Board, as well listening stakeholders abaout external capacity building needs (Action C2.2) under this project.
This project covers the entire archipelago and these presentations will be held on all islands.
#programaLIFE
#LIFEprogramme
#natura2000
#azores
#LIFEIPAZORESNATURA
#capacitybuilding
#ambiente
#parquesdeilha
#stakeholderboard
#conselhoconsultiv</t>
  </si>
  <si>
    <t xml:space="preserve">LIFE IP AZORES NATURA | 15.12.2019 | A importância da gestão ativa do património natural
O Diretor Regional do Ambiente sublinhou, em Angra do Heroísmo, a importância da "gestão ativa" do património natural, assente em "políticas públicas de manutenção e recuperação de habitats e espécies, de monitorização e controlo das principais ameaças e de criação de condições que promovam o conhecimento e fruição dos recursos e espaços naturais de forma sustentável”.
Hernâni Jorge, que falava sábado na apresentação do projeto do Centro de Interpretação e Apoio à Visitação do Monumento Natural do Algar do Carvão, salientou que “esta perspetiva constitui uma mudança de paradigma face a uma visão claramente ultrapassada de que a conservação da natureza se faz por decreto, através da mera classificação de áreas protegidas”.
Nesse sentido, destacou o aumento das equipas técnicas e operativas em todas as ilhas e o incremento substancial e progressivo do investimento na conservação da natureza nos Açores, apontando como exemplo o facto de o Plano de Investimentos para 2020 prever uma dotação de 12,3 milhões de euros, o que representa um aumento superior a 70%, comparativamente a 2016.
Para este aumento, contribuem significativamente os três projetos cofinanciados no âmbito do programa LIFE, que representam um investimento direto global de 22,7 milhões de euros durante os respetivos períodos de execução.
LIFE IP AZORES NATURA | 15.12.2019 | The importance of an active management of natural heritage
The Regional Environment Director underlined in Angra do Heroísmo the importance of "active management" of the natural heritage, based on "public policies for the maintenance and restoration of habitats and species, the monitoring and control of the main threats and the creation of conditions that promote knowledge and enjoyment of natural resources and spaces in a sustainable way. ”
Hernâni Jorge, who was speaking saturday at the presentation of the project of the Algar do Carvão Natural Monument Interpretation and Visitation Support Center, said that “this perspective constitutes a paradigm shift in the face of a clearly outdated view that nature conservation is by decree, by the mere classification of protected areas ”.
In this regard, he highlighted the increase in technical and operating teams on all islands and the substantial and progressive increase in investment in nature conservation in the Azores, pointing to the fact that the 2020 Investment Plan provides for an allocation of 12.3 million, which represents an increase of over 70% compared to 2016.
A significant contribution to this increase is the three projects co-financed under the LIFE Program, which represent an overall direct investment of € 22.7 million over the respective implementation periods.
#LIFEIPAZORESNATURA
#programaLIFE
#LIFEprogram
#ambiente
#environment
#conservaçaonatureza
#natureconservation
#azores
#associacaoosmontanheiros
#azoresenvironmentpartners
</t>
  </si>
  <si>
    <t>LIFE IP AZORES NATURA | 17.12.2019 | Projetos Complementares - Balcão de Apoio / LIFE IP AZORES NATURA |17.12.2019 | Complementary Projects - Support Desk
Apoio às iniciativas para a Educação – Literacia do Oceano – SGS #3 / Support for Education Initiatives - Ocean Literacy - SGS # 3 /
PT
Este concurso visa o financiamento de iniciativas no âmbito da Literacia do Oceano, incluindo a tomada de consciência do lixo marinho e do desporto náutico.
Pretende-se que estes projetos proporcionem, através de campanhas e atividades, a tomada de consciência da Sociedade para as principais problemáticas que o Oceano enfrenta.
O convite permanecerá aberto até às 12:00:00 TMG do dia 28-02-2020.
EN
This contest is aimed at funding Ocean Literacy initiatives, including awareness of marine litter and water sports.
These projects are intended to provide, through campaigns and activities, a bettter awreness of the society to the major issues facing the Ocean.
The invitation will remain open until 12:00:00 GMT on 28-02-2020.
#fundoscomplementares
#complemetaryfunding
#balcaodeapoio
#lifeipazoresnatura
#lifeprogramme
#programalife
Os interessados podem ver mais informação em:
Interested parties can see more information at:
https://www.eeagrants.gov.pt/…/apoio-as-iniciativas-para-a…/</t>
  </si>
  <si>
    <t>LIFE IP AZORES NATURA | 19.12.2019 | Relatório sobre o Estado das Aves de Portugal 2019 revela importância do Programa LIFE no sucesso da recuperação do Priolo /
Portuguese Bird Status Report 2019 reveals the importance of the LIFE Programme in the successful recovery of Priolo
PT
✅ O priolo, nos Açores, é um dos raros casos positivos do Relatório sobre o Estado das Aves de Portugal 2019, apresentado pela SPEA, uma das beneficiárias do atual Projeto LIFE IP AZORES NATURA, coordenado pela Direção Regional do Ambiente. Esta situação derivou dos projetos de conservação de que esta ave foi alvo, no âmbito do Programa LIFE, coordenados pela SPEA em parceria com o Governo dos Açores.
Para mais informações consulte: http://www.spea.pt/pt/
EN
✅Priolo, in the Azores, is one of the rare positive cases of the Portuguese Bird Status Report 2019, presented by SPEA, one of the beneficiaries of the current LIFE IP AZORES NATURA Project, coordinated by the Regional Direction of Environment. This situation arose from the conservation projects to which this bird was subject, under the LIFE Programme, coordinated by SPEA in partnership with the Government of the Azores.
For more information see - http://www.spea.pt/p
#programalife
#lifeprogramme
#lifeipazoresnatura
#habitatsrestoration
#azores
#estadoaveseportugal
#birdstatusportugal
#estadodasavesaçores
#birdstatusazores
#spea
#beneficiarioslifeipazoresnatura
#lifeipazoresnaturabenefiaries</t>
  </si>
  <si>
    <t>LIFE IP Azores NATURA|27.12.2019| Em destaque na Imprensa: A importância dos projetos no âmbito do Programa LIFE para o património natural /
Press highlighting: The importance of LIFE projects for the natural heritage in Azores
PT
"O património natural é talvez o maior ativo que os Açores dispõem nos dias de hoje."
Hernâni Jorge diretor regional do Ambiente explica em que consistem os três projetos LIFE implementados pelo Governo Regional e quais os benefícios que trazem para a conservação do património natural dos Açores.
EN
"Natural heritage is perhaps the greatest asset that the Azores have today."
Hernâni Jorge,Regional Environment Director, explains in what the three LIFE projects implemented by the Regional Government consist and what benefits they bring to the conservation of the Azores natural heritage.
#programaLIFE
#LIFEprogramme
#lifeipazoresnatura
#lifevidalia
#patrimonionaturaldosaçores
#azoresnaturalheritage
https://www.acorianooriental.pt/</t>
  </si>
  <si>
    <t>LIFE IP atualizou a sua morada</t>
  </si>
  <si>
    <t>LIFE IP Azores Natura|03.01.2020| Ilhéu do Topo, em S. Jorge, declarado de interesse público, no âmbito da aquisição de terrenos para conservação da natureza/ ‘Ilhéu do Topo’, in S. Jorge, was declared of public interest, in the context of the land acquisition for nature conservation
PT
O Executivo Regional, decidiu, em Conselho de Governo, aprovar a declaração de utilidade pública, com caráter urgente, da expropriação de três prédios rústicos, com uma área de 5,81 hectares, que integram o ilhéu do Topo, na ilha de São Jorge,
A decisão, anunciada hoje, viabiliza a posse administrativa desses prédios, no âmbito da Ação C1.1 do LIFE IP Azores Natura, que estabelece a aquisição de terrenos para conservação da natureza.
Salienta-se que este projeto, cofinanciado pelo Programa comunitário LIFE, tem como objetivos a preservação e recuperação dos habitats protegidos em ecossistemas terrestres, costeiros e marinhos em todas as ilhas dos Açores, num investimento direto de mais de 19 milhões de euros.
O ilhéu do Topo é, simultaneamente, uma Área Protegida para a Gestão de Habitats ou Espécies, integrada no Parque Natural da Ilha de São Jorge, uma Zona de Proteção Especial no âmbito da Rede Natura 2000 e uma área importante para as aves.
Recorde-se que cerca de metade da área emersa do ilhéu do Topo é ocupada por terrenos privados de pastagem, tendo o pastoreio de gado sido responsável pela destruição de ninhos e pela invasão por plantas exóticas, de que resultou a perda de habitat de nidificação disponível para a avifauna.
Neste contexto, a aquisição dos terrenos particulares do ilhéu do Topo constitui a única forma de evitar as ameaças identificadas ao património natural, assegurando a recuperação dos habitats e a preservação da biodiversidade.
EN
The Regional Executive decided, in the Governing Council, to approve the declaration of public utility, as a matter of urgency, to expropriation three rustic buildings, with an area of 5.81 hectares, in ‘Ilhéu do Topo’ (islet of Topo), in São Jorge Island.
The decision, announced today, enables the administrative possession of these buildings, within the scope of Action C1.1 of LIFE IP Azores Natura, which establishes the acquisition of land for nature conservation.
It is noted that this project co-financed by the LIFE Program aims to preserve and restore protected habitats in terrestrial, coastal and marine ecosystems in all Azorean islands, in a direct investment of over 19 million euros.
The islet of Topo is simultaneously a Protected Area for the Management of Habitats or Species, integrated in the Natural Park of São Jorge Island, a Special Protection Zone within the Natura 2000 Network and an important area for birds.
It is recalled that about half of the emerged area of Topo islet is occupied by private grazing land, and cattle grazing was responsible for the destruction of nests and invasion by exotic plants, resulting in the loss of available nesting habitat. to the birdlife.
In this context, the acquisition of private land on the islet of Topo is the only way to avoid the identified threats to the natural heritage, ensuring the restoration of habitats and the preservation of biodiversity.
#programalife
#lifeprogramme
#lifeipazoresnatura
#habitatsrestoration
#açores
#azores
#ilhasaojorge
#saojorgeisland
Crédito fotografia: http://siaram.azores.gov.pt/
Photography credit: http://siaram.azores.gov.pt/</t>
  </si>
  <si>
    <t>PT - LIFE IP Azores Natura | janeiro 2020 | Agora é mais simples entrar em contato com a nossa página, através do novo botão, no canto superior direito: "ENVIAR MENSAGEM" / EN - LIFE IP Azores Natura | January 2020 | Now, it's simpler to contact our page with the new button in the upper right corner: "ENVIAR MENSAGEM" (means: SEND MESSAGE).
#programaLIFE
#LIFEprogramme
#lifeipazoresnatura
#patrimonionaturaldosaçores
#azoresnaturalheritage</t>
  </si>
  <si>
    <t>LIFE IP Azores Natura | 05.02.2020 I Reserva Natural do Ilhéu da Vila, em Santa Maria é a nossa nova fotografia de capa / "Ilhéu da Vila" Nature Reserve, in Santa Maria, is our new cover photo
PT
Localizado na costa sudoeste da ilha de Santa Maria e separado por um canal de 200m da zona da Ribeira Seca, a Reserva Natural do Ilhéu da Vila - alvo de intervenção do projeto LIFE IP Azores Natura, no âmbito da sua sub-ação C6.1, para o restauro dos habitats das aves marinhas, é um ilhéu de basalto, com uma área aproximada de 8 hectares e acentuados declives e falésias,que podem atingir os 52 metros de altura.
Sendo o mar o sustento das aves marinhas e este ilhéu o refúgio natural para a sua reprodução, aqui ocorrem populações nidificantes de Cagarros (Calonectris diomedea borealis), Frulhos (Puffinus baroli baroli), Painhos-da-Madeira (Oceanodroma castro), Almas-negras (Bulweria bulwerii), Garajaus-rosados (Sterna dougallii), e Garajaus-comuns (Sterna hirundo). Afluem, também, ocasionalmente ao ilhéu outras espécies de aves que a utilizam como zona de descanso nas suas longas migrações.
No seu planalto e nas suas encostas podem observar-se ainda plantas características das zonas costeiras açorianas, das quais se destacam espécies como Lotus azoricus, Myosotis maritima e a Spergularia azorica.
EN
Located on the southwest coast of the island of Santa Maria and separated by a 200m channel from the Ribeira Seca area, "Ilhéu da Vila" Nature Reserve - target of intervention by the LIFE IP Azores Natura project, under its sub-action C6.1, for the restoration of seabird habitats, it's a basalt islet, with an approximate area of ​​8 hectares and steep slopes and cliffs, which can reach 52 meters in height.
Since the sea is the livelihood of seabirds and this islet is the natural refuge for their reproduction, breeding populations of Cagarros (Calonectris diomedea borealis), Frulhos (Puffinus baroli baroli), Woodpeckers (Oceanodroma castro), Almas- black (Bulweria bulwerii), Roseate Tern (Sterna dougallii), and Common Tern (Sterna hirundo). Other species of birds also occasionally flock to the islet that use it as a resting area during their long migrations.
On its plateau and on its slopes, plants characteristic of the Azorean coastal zones can also be seen, of which species such as Lotus azoricus, Myosotis maritima and Spergularia azorica stand out.
#programalife #lifeprogramme #lifeipazoresnatura #Redenatura2000 #habitatsrestoration #açores #azores #ilhadesantamaria #santamariaisland
Crédito fotografia: http://siaram.azores.gov.pt/
Photography credit: http://siaram.azores.gov.pt</t>
  </si>
  <si>
    <t>Evento - Oceanos de plástico PT
Exibição aberta ao público de um documentário sobre os resíduos de plástico no mar e os seus impactos nos ecossistemas marinhos e nas comunidades costeiras, promovido e divulgado pelo Parque Aberto (http://parquesnaturais.azores.gov.pt/pt/parque-aberto),numa iniciativa inserida  na Ação C10 “Restauro de habitats marinhos e costeiros” do LIFE IP AZORES AZORES, projeto comunitário de que são, da parte do Governo dos Açores, beneficiários a Direção Regional do Ambiente, Azorina e Direção Regional dos Assuntos do Mar.
Oito milhões de toneladas de plástico acabam todos os anos no mar e no documentário "Oceanos de Plástico”  - sob a direção de Craig Leeson, com roteiro de Craig Leeson,edição de Mindy Elliott,
produção deJo Ruxton e Adam Leipzigsomos - somos convidados a mergulhar nos Oceanos e conhecer as consequência do plástico nos ecossistemas marinhas e comunidades costeiras. 
Após a exibição do documentário #OceanosdePlástico, decorrerá um debate com os participantes.
EN
Public exhibition of a documentary about plastic waste in the sea and its impacts on marine ecosystems and coastal communities, promoted and disseminated by Parque Aberto (http://parquesnaturais.azores.gov.pt/en/parque-aberto ), in an initiative included in Action C10 “Restoration of marine and coastal habitats” of LIFE IP AZORES AZORES, a community project to which the Regional Directorate for Environment, Azorina and the Regional Directorate for Sea Affairs are beneficiaries of the Azores Government .
Eight million tons of plastic end up each year at sea and in the documentary #Oceansofplastic" - directed by #CraigLeeson, screenplayed by #CraigLeeson, edited by #MindyElliott,
production by #JoRuxton and #AdamLeipzigsomos - we are invited to dive into the oceans and learn about the consequences of plastic on marine ecosystems and coastal communities.
After the screening of the documentary #OceansofPlastics, there will be a debate with the participants.
LIFE IP AZORES NATURA – LIFE 17 IPE/PT 000010</t>
  </si>
  <si>
    <t>Share</t>
  </si>
  <si>
    <t>PT
A SPEA encontra-se a recrutar um Técnico de SIG e Conservação para SPEA Açores. O cargo é criado para apoiar na realização das ações sob responsabilidade da SPEA no âmbito do projeto LIFE IP Azores Natura, do qual a SPEA é uma das beneficiárias.
No âmbito do projeto serão realizadas um conjunto de ações de restauro ecológico na ZPE Pico da Vara/Ribeira do Guilherme que têm como objetivos reduzir as ameaças sobre a população de Priolo e o seu habitat, a Laurissilva; recuperar áreas significativas de floresta natural; monitorizar a espécie e o seu habitat, melhorar e promover a visitação da ZPE.
O cargo prevê um salário bruto na ordem de €1150, em regime de contrato de trabalho a termo certo por 12 meses, renovável.
Todas as candidaturas devem conter curriculum vitae resumido (máximo de 3 páginas) e carta de motivação com mínimo de 2 referências, dirigido exclusivamente por correio eletrónico para rui.botelho@spea.pt com a referência “DAçores2020” em assunto, até ao dia 20 de Janeiro de 2020 inclusive. Não serão aceites candidaturas que não cumpram estes requisitos ou que sejam submetidas após esta data.
Requisitos:
Licenciatura na área das Ciências Naturais (exemplo: Engenharia Florestal, Engenharia do Ambiente, Engenharia Biofísica, Biologia).
Domínio de software de SIG e Deteção Remota;
Domínio na utilização de drones e processamento de imagens;
Conhecimento em trabalhos e operações florestais bem como da vegetação da Região;
Conhecimentos de informática na ótica do utilizador, especialmente Microsoft Office®.
Residência ou disponibilidade para viver em São Miguel;
Domínio falado e escrito das línguas portuguesa e inglesa;
Organizado e responsável no cumprimento do horário acordado e das tarefas atribuídas;
Caráter dinâmico, empreendedor, capaz de encontrar soluções para os problemas correntes de um projeto;
Capacidade de organização e de comunicação;
Capacidade de trabalhar em equipa e de relacionamento com voluntários;
Capacidade de elaboração de relatórios técnicos e de materiais divulgativos;
Carta de condução. Preferência para experiência na condução de veículos todo-o-terreno.
Saiba mais em: https://www.facebook.com/LIFEIPAZORESNATURA/; https://www.facebook.com/centropriolo/ ou http://www.spea.pt/
EN
Recruiting of a GIS and Conservation Technician for SPEA Azores. The position is created to support the implementation of actions under the responsibility of SPEA in LIFE IP Azores Natura project, of which SPEA is a partner.
Under the scope of this project, a series of ecological restoration actions will be carried out at the Pico da Vara / Ribeira do Guilherme, tto reduce threats to the population of Priolo and its habitat, Laurissilva; recover significant areas of natural forest; monitor the species and its habitat, improve and promote visitation.
The position provides for a gross salary of € 1150, under a fixed-term employment contract for 12 months, renewable.
All applications must contain a summary curriculum vitae (maximum 3 pages) and a letter with a minimum of 2 motivations, addressed exclusively by email to rui.botelho@spea.pt, with the reference “DAçores2020” in subject by the 20th. January 2020. Applications that do not meet these requirements or are submitted after this date, will not be accepted.
Requirements:
Degree in Natural Sciences (example: Forest Engineering, Environmental Engineering, Biophysical Engineering, Biology).
Domain of GIS and Remote Detection software;
Mastery in the use of drones and image processing;
Knowledge in forest work and operations as well as of the vegetation of the Region;
Computer skills from the user's perspective, especially Microsoft Office®.
Residence or availability to live in São Miguel;
Spoken and written domain of Portuguese and English;
Organized and responsible for fulfilling the agreed schedule and assigned tasks;
Dynamic, entrepreneurial character, able to find solutions to the current problems of a project;
Organizational and communication skills;
Ability to work in team and relationship with volunteers;
Ability to prepare technical reports and promotional materials;
Driving license. Preference for experience driving off-road vehicles.
Learn more at: https://www.facebook.com/LIFEIPAZORESNATURA/;
https://www.facebook.com/centropriolo/ ou http://www.spea.pt/</t>
  </si>
  <si>
    <t>LIFE IP Azores Natura|16.01.2020| Planos de Gestão das Áreas Terrestres dos Parques Naturais das Ilhas de São Miguel, Pico e Faial em discussão pública / Management Plans for Terrestrial Areas of the Natural Parks of São Miguel, Pico and Faial Islands in public discussion
PT
Entre 20 de janeiro e 28 de fevereiro de 2020, a Direção Regional do Ambiente vai colocar a consulta e discussão públicas as propostas dos Planos de Gestão das Áreas Terrestres dos Parques Naturais das Ilhas (PNI) de São Miguel, Pico e Faial. A elaboração destes planos enquadram-se na Ação C13.2, que prevê a criação de uma regulamentação das atividades agrícolas que reúna a motivação dos parceiros do projeto e das partes interessadas, particularmente os agricultores, para manter ou melhorar os estatutos de conservação das áreas da Rede Natura 2000 e os seus valores naturais, promovendo, assim, uma agricultura mais sustentável. Neste contexto, os trabalhos previstos nesta sub-ação específica são de natureza complementar à aprovação dos Planos de Gestão dos PNI.
Com o objetivo de esclarecer todos os interessados acerca das principais propostas dos Planos de Gestão das Áreas Terrestres dos Parques Naturais de São Miguel, Pico e Faial, a Direção Regional do Ambiente vai promover sessões públicas nestas ilhas em datas e locais a divulgar.
Os documentos também poderão ser consultados online, a partir do próximo dia 20, através dos endereços http://www.ot.azores.gov.pt e https://legisgra.azores.gov.pt/
Participe! Os seus comentários e sugestões são importantes!
EN
Between January 20 and February 28, 2020, the Regional Directorate for the Environment will put to public consultation and discussion the proposals of the Management Plans of the Territorial Natural Park of the Islands of São Miguel, Pico and Faial.The preparation of these plans is in line with LIFE IP Azores Natura Action C13.2, which provides for the establishment of a regulation of agricultural activities that brings together the motivation of project partners and stakeholders, particularly farmers, to maintain or improve conservation statutes of the Natura 2000 areas and their natural values, thus promoting more sustainable agriculture. In this context, the work provided for in this specific sub-action is complementary to the approval of the NIBP Management Plans.
In order to clarify all interested parties about the main proposals of São Miguel, Pico and Faial Plans for Terrestrial Areas the Regional Directorate of Environment will promote public sessions in these islands, at dates and places to be disclosed.
The documents can also be consulted online, starting next 20th, at http://www.ot.azores.gov.pt and https://legisgra.azores.gov.pt/
Join in! Your comments and suggestions are important!
#LIFEIPAZORESNATURA #programaLIFE
#LIFEprogramme #redenatura2000
#governodosaçores #direçaoregionalambiente
#parquesnaturaisdosaçores #ambiente #environment
#conservaçaonatureza #natureconservation
#azoresenvironmentpartners
#planosdegestão #terrestrialareasmanagementplansinazores</t>
  </si>
  <si>
    <t>LIFE IP Azores Natura |22.01.2020| Reserva Mundial da Biosfera LA PALMA adquire veículo para detecção e intervenção de espécies exóticas invasoras / LA PALMA World Biosphere Reserve acquires vehicle for detection and intervention of invasive alien species
PT
Com base no projeto integrado LIFE IP Açores Natura - liderado pela #DireçãoRegionaldoAmbiente do #GovernodosAçores (http://www.azores.gov.pt/) e financiamento da iniciativa europeia LIFE (https://ec.europa.eu/…/ba…/natural-capital/life/index_pt.htm),
em que a #ReservaMundialdaBiosferaLaPalma age como parceiro beneficiário, foi adquirido, em conformidade com a lei dos contratos do setor público, um veículo 4x4 para a prevenção da introdução, alerta precoce e resposta rápida a espécies de flora exótica invasora novas, que podem ameaçar a conservação de habitats e espécies protegidas pela Diretiva Habitat e Diretiva Aves.
EN
Based on the integrated project LIFE IP Açores Natura - led by the #RegionalDirectoratefortheEnvironment of #AzoresGovernment (http://www.azores.gov.pt/) and funding from the european initiative LIFE (https://ec.europa.eu/…/ba…/natural-capital/life/index_pt.htm), in which the #WorldBiosphereReserveofLaPalma acts as a beneficiary partner, it was acquired, in accordance with public sector contract law, a 4x4 vehicle for the prevention of introduction, early warning and rapid response to new invasive exotic flora species, which can threaten the conservation of habitats and species protected by the Habitat Directive and the Birds Directive.
Nota: publicação original em Espanhol /Note: original publication in Spanish
#programalife #lifeprogramme #lifeipazoresnatura #restaurodehabitats #habitatsrestoration #açores #lapalma
#parceiroslifeipzoresNatura #lifeipazoresnaturapartners</t>
  </si>
  <si>
    <t>LIFE IP Azores Natura |23.01.2020| Sessão pública na ilha de Santa Maria alertou para o efeitos nocivos do plástico nos oceanos / Public session on the island of Santa Maria warned of the harmful effects of plastic in the oceans
PT
Numa sessão pública, promovida e divulgada pelo Parque Aberto (http://parquesnaturais.azores.gov.pt/pt/parque-aberto), decorreu a exibição, no Centro de Interpretação Ambiental Dalberto Pombo, de um documentário sobre os resíduos de plástico no mar e os seus impactos nos ecossistemas marinhos e nas comunidades costeiras.
Esta iniciativa enquadrou-se na Ação C10 “Restauro de habitats marinhos e costeiros” do LIFE IP Azores Natura, projeto comunitário de que são beneficiários, da parte do Governo dos Açores, a Direção Regional do Ambiente, enquanto coordenadora, a Azorina e a Direção Regional dos Assuntos do Mar.
Após a exibição do documentário #OceanosdePlástico, decorreu um debate.
EN
In a public session, a screening of a documentary on plastic waste at sea and its impacts on marine ecosystems and coastal communities, was promoted and disseminated throughby Parque Aberto (http://parquesnaturais.azores.gov.pt/pt/parque-aberto), at the Dalberto Pombo Environmental Interpretation Center.
This initiative was part of Action C10 “Restoration of marine and coastal habitats” of LIFE IP Azores Natura, a community project benefited by the Azores Government, the Regional Directorate for the Environment, as coordinator, Azorina and the Directorate Regional Maritime Affairs.
After the screening of the documentary #OceanosdePlástico, a debate took place.
#programalife #lifeprogramme #lifeipazoresnatura #açores #azores
#Restaurodehabitatsmarinhosecosteiros #restorationofmarineandcoastalhabitats
#ilhadesantamaria #islandofsantamaria</t>
  </si>
  <si>
    <t>LIFE IP Azores Natura |27.01.2020| A nossa parceira de projeto, Reserva Mundial da Biosfera LA PALMA, está a contratar colaboradores/ Our partner LA PALMA World Biosphere Reserve is hiring employees
Nota: publicação original em Espanhol
Note: original publication in Spanish
#programalife #lifeprogramme #lifeipazoresnatura #restaurodehabitats #habitatsrestoration #açores #lapalma
#parceiroslifeipzoresNatura #lifeipazoresnaturapartners
#LAPALMAWorldBiosphereReserve</t>
  </si>
  <si>
    <t>LIFE IP Azores Natura |28.01.2020| Procure o símbolo do nosso projeto na Agenda de fevereiro dos Açores do Parque Aberto/ Look for the symbol of our project in the February Agenda of "Parque Aberto" (Open Park) in Azores
PT
Procure o símbolo do nosso projeto na Agenda de fevereiro do Parque Aberto, em:http://educarparaoambiente.azores.gov.pt/…/parque-aberto-20…, no portal:
http://educarparaoambiente.azores.gov.pt/Default.aspx. Muitas das iniciativas da Ação E4 (educação ambiental) são desenvolvidos com outros beneficiários ou em parceria com outras entidades, sobre as múltiplas ações de intervenção do LIFE IP Azores Natura, que é o único projeto Life Integrado em Portugal. Mas há mais nas agendas Parque Aberto e Parque Escola: Consulte e participe.
EN
Look for the symbol of our project in the February Open Park Agenda, at: http: //educarparaoambiente.azores.gov.pt/epas/37/parque-aberto-20162017, on the portal:
http://educarparaoambiente.azores.gov.pt/Default.aspx.
Many of the initiatives of the E4 Action (environmental education) are developed with beneficiaries of the projet and in partnership about and on other multiple intervention actions of LIFE IP Azores Natura, the only Integrated Life project in Portugal. But there is much more on "Parque Aberto" and "Parque Escola" ( School Park) agendas: Consult and participate.
#programalife #lifeprogramme #lifeipazoresnatura #RedeNatura2000 #secretariaregionaldaenergiaambienteeturismo #direçãoregionaldoambiente
#educaçãoambiental #environmentaleducation
#conservaçaonatureza #natureconservation
#açores #azores #Azorina #parquesdeilha #lifevidália #Escolasdosaçores #azoresschools
#parceirosambientaisnosaçores
#azoresenvironmentpartners</t>
  </si>
  <si>
    <t>Dia: 1 de fevereiro
Horário: 10:00
Local: Furnas do Enxorfe
Passeio interpretativo às Furnas do Enxofre, local classificado como Monumento Natural e parte integrante do sítio Ramsar Planalto Central da Terceira, onde serão identificados possíveis impactes positivos e negativos associados aos arroteamentos das áreas húmidas. Iniciativa realizada no âmbito do Dia Mundial das Zonas Húmidas e enquadrada nas ação C4.1 - Conservação de de habitats terrestres, e Ação E4 - educação ambiental, do projeto LIFE IP Azores Natura.
Participação através de marcação prévia, até dia 30 de janeiro, para parque.natural.terceira@azores.gov.pt |ou 295 403 800..
Idade mínima recomendada: 6 anos | Duração: 2h | Extenção: 570m | Grau de dificuldade: Baixo</t>
  </si>
  <si>
    <t>Dia: 2 de fevereiro
Horário: 9:00
Local: Lagoa do Capitão
Plantação de espécies endémicas, no âmbito do Dia Mundial das Zonas Húmidas, com explicação da sua importância  o ecossistema, uma iniciativa enquadrada nas Ações C3 - Trabalhos de conservação de flora endémica e Ação E4 - educação ambiental, do projeto LIFE IP Azores Natura.
Ponto de encontro:cruzamento da longitudinal a caminho das lagoas. A participação, gratuita, deve ser feita através de marcação prévia, até dia 30 de janeiro, para pnpico.ecoteca@azores.gov.pt ou 292 241 420.</t>
  </si>
  <si>
    <t>Dia: 2 de fevereiro
Horário: 14.00
Local: Caldeirão
Comemoração do Dia Mundial das Zonas Húmidas com a realização de uma visita guiada temática ao Centro de Interpretação de Aves Selvagens do Corvo e uma sessão de informação sobre a importância das Zonas Húmidas e da preservação destes habitats, 
numa iniciativa  enquadrada nas ação C4.1 - Conservação de habitats terrestres e da Ação E4 - educação ambiental, do projeto LIFE IP Azores Natura.
Participação livre, podendo qualquer dúvida ser colocada através de endereço de email parque.natural.corvo@azores.gov.pt ou pelo número de telefone 292 596 051.</t>
  </si>
  <si>
    <t>Status</t>
  </si>
  <si>
    <t>Cancelamento da atividade: Caminhada Ramsar
Devido às condições atmosféricas adversas previstas, está cancelada a atividade “Caminhada Ramsar” agendada para o dia 1 de fevereiro, nas Furnas do Enxofre.
Lamentamos qualquer transtorno causado.
Para mais informações contacte:
295 403 800 | parque.natural.terceira@azores.gov.pt</t>
  </si>
  <si>
    <t>LIFE IP Azores Natura |02.02.2020| Hoje assinala-se o Dia Mundial das Zonas Húmidas dedicado ao tema “Biodiversidade e Zonas Húmidas”/ Today, marks the World Wetlands Day dedicated to the theme “Biodiversity and Wetlands”
PT
A data e o tema são assinalados com diversas atividades ,em todas as ilhas, enquadradas nas ações C4.1 - Conservação de habitats terrestres, C3 - Trabalhos de conservação de flora endémica e E4 - educação ambiental, do projeto LIFE IP Azores Natura.
Por coincidir com o Dia Nacional do Vigilante da Natureza, muitas das ações previstas são dinamizadas por estes profissionais, destacando a sua missão na monitorização e vigilância da Rede de Áreas Protegidas dos Açores.
Às ações promovidas pela Direção Regional do Ambiente, e desenvolvidas pelos Parques Naturais de Ilha, associam-se diversas entidades, como municípios, escolas e organizações não governamentais, envolvendo um vasto público escolar e as comunidades.
EN
The date and theme are marked with various activities on all the islands, framed in actions C4.1 - Conservation of terrestrial habitats, C3 - Conservation works of endemic flora and E4 - environmental education, of the LIFE IP Azores Natura project.
As it coincides with the National Day of the Nature Watcher, many of the planned actions are promoted by these professionals, highlighting their mission in the monitoring and surveillance of the Azores Protected Areas Network.
To the actions promoted by the Regional Directorate for the Environment, and developed by the Island Natural Parks, several entities are associated, such as municipalities, schools and non-governmental organizations, involving a vast school audience and communities.
#programaLIFE #LIFEprogramme #LIFEIPAZORESNATURA #natura2000
#diamundialdaszonashúmidas #worldwetlandsday
#Biodiversidadeezonashúmidas #biodiversityandwetlands
#açores #azores #ambienteaçores #azoresenvironment #vigilantesdanaturezaaçores #azoresnaturewatchers</t>
  </si>
  <si>
    <t>LIFE IP Azores Natura |06.02.2020| Formação e envolvimento de parceiros na reestruturação das áreas marinhas protegidas dos Açores / Training and involvement of partners in the restructuring of the Azores marine protected areas
PT
A rede de áreas marinhas protegidas dos Açores (RAMPA) – e planos de gestão associados – encontram-se neste momento em revisão e desenvolvimento. O processo está a decorrer no enquadramento do Projeto LIFE IP Azores Natura, com o apoio do Projeto #BlueAzores, que envolve o #GovernodosAçores, a #FundaçãoOceanoAzul e a #FundaçãoWaitt.
O envolvimento e participação ativa de todas as partes interessadas (stakeholders) neste processo é absolutamente incontornável e uma clara mais-valia para a aceitação e sucesso da gestão das áreas.
A Abordagem de Ganhos Mútuos é, pois, um método comprovado internacionalmente de envolvimento de partes interessadas na mediação de políticas. Nesse sentido, a #DireçãoRegionaldosAssuntosdoMar – na qualidade de beneficiária do Projeto LIFE IP Azores Natura, com o contributo do #MinistériodaAgriculturaNaturezaeQualidadeAlimentardaHolanda, organizou esta semana, durante três dias, no Faial, uma formação e workshops em “stakeholder engagement” para as áreas marinhas protegidas.
A iniciativa teve o objetivo dar a conhecer o método a alguns dos principais stakeholders (parceiros) envolvidos, um grupo diverso de participantes com interesses em áreas marinhas protegidas e com vontade de aprender e investir em novas formas de trabalhar em conjunto para um objetivo comum: o sucesso da implementação de uma rede coerente de Áreas Marinhas Protegidas a nível regional.
EN
The Azores marine protected areas network (RAMPA) and associated management plans are currently under review and development. The process is taking place within the framework of the LIFE IP Azores Natura Project, with the support of the #BlueAzores Project, which involves the #GovernmentoftheAzores, the #OceanoAzulFoundation and the #WaittFoundation.
The involvement and active participation of all interested parties (stakeholders) in this process is absolutely essential and a clear added value for the acceptance and success of the management of the areas.
The Mutual Gain Approach is therefore an internationally proven method of involving stakeholders in policy mediation.
In this sense, the #RegionalDirectorateforSeaAffairs - as beneficiary of the LIFE IP Azores Natura Project, with the contribution of the #DutchMinistryofAgricultureNatureandFoodQuality, organized this week, in Faial, a training and stakeholder engagement workshops for marine protected areas.
The initiative aimed to make the method known to some of the main stakeholders (partners) involved, a diverse group of participants with interests in marine protected areas and willing to learn and invest in new ways of working together towards a common goal: in this case, the successful implementation of a coherent network of Marine Protected Areas at the regional level.
#LIFEIPAZORESNATURA #ProgramaLIFE #LIFEprogramme #Redenatura2000 #Ambiente #Environment #rededeáreasmarinhasprotegidasdosaçores #azoresmarineprotectedareadnetwork #RAMPA
#azoresenvironmentpartners #ilhadoFaial #Faialisland</t>
  </si>
  <si>
    <t>LIFE IP Azores Natura |10.02.2020| Atividades de conservação, boas práticas e educação ambiental nas 9 ilhas /Conservation activities, good practices and environmental education on the 9 islands
PT
O #GovernodosAçores, através da #SecretariaRegionaldaEnergiaAmbienteeTurismo, promoveu diversas atividades de sensibilização e educação ambiental em todas as ilhas, integradas nas comemorações do Dia Mundial das Zonas Húmidas, assinalado a 2 de fevereiro, dedicado ao tema “Biodiversidade e Zonas Húmidas”.
Várias destas ações, promovidas pela #DireçãoRegionaldoAmbiente e operacionalizadas pelos serviços educativos dos #ParquesNaturaisdosAçores e que incluíram uma palestra de apresentação na ilha Terceira, pela gestora do projeto LIFE IP AZores Natura - Proteção ativa e gestão integrada da Rede Natura 2000 no arquipélago, em parceria com a Câmara Municipal da Praia da Vitória, no âmbito da ação F4 – Stakeholder Board, enquadram-se nas ações C3 "Trabalhos de conservação de flora endémica", C4 "Implementação de boas práticas para a conservação de habitats terrestres" e E5 "Envolvimento público e programa de voluntariado" do LIFE IP Azores Natura, com saídas de campo para observação ou plantação de espécies endémicas, entre outras iniciativas, que no caso da ilha Graciosa se prolongam até ao final do mês.
Nos Açores existem 13 Zonas Húmidas de Importância Internacional classificadas pela Convenção Ramsar, totalizando uma área de aproximadamente 13 mil hectares.
Ficam aqui alguns registos das ações desenvolvidas.
EN
The #AzoreanGovernment , through the #RegionalSecretariatforEnergyEnvironmentandTourism, promoted several activities of awareness and environmental education in all the islands, integrated in the celebrations of the World Day of Wetlands, marked on February 2nd, dedicated to the theme “Biodiversity and Wetlands ”.
Several of these actions, promoted by the #RegionalDirectoratefortheEnvironment and made operational by the educational services of the #AzoresNaturalParks - which included a presentation lecture on Terceira island by the manager of the LIFE IP AZores Natura project, within scope of action F4 - Stakeholder Board and in partnership with the Municipality of Praia da Vitória -, fall under actions C3 "Conservation works of endemic flora", C4 "Implementation of good practices for the conservation of terrestrial habitats" and E5 "LIFE IP Azores Natura public involvement and volunteer program", with field trips for observation or planting of endemic species, among other initiatives, which in the case of Graciosa Island continue until the end of the month.
In the Azores there are 13 Wetlands of International Importance classified by the Ramsar Convention, totaling an area of ​​approximately 13 thousand hectares.
Here are some records of the actions developed.
#programalife #lifeprogramme #lifeipazoresnatura #RedeNatura2000 #educaçãoambiental #environmentaleducation #conservaçaonatureza #natureconservation #StakeholderBoard</t>
  </si>
  <si>
    <t>LIFE IP AZORES NATURA | 13.02.2020 | 3ª Reunião de gestão do projeto com beneficiários associados e ação de formação da equipa / 3rd project management meeting with associated beneficiaries and team training
PT
3ª Reunião de Gestão, com os parceiros do projeto, na Direção Regional do Ambiente, na cidade da Horta, Faial, seguida de uma ação de formação/capacitação da equipa
Não deixe de nos seguir!
EN
3rd Management Meeting, with the project partners, at the Regional Directorate for the Environment, in the city of Horta, Faial, followed by a team training / qualification action
Be sure to follow us!
#programaLIFE #LIFEprogramme #LIFEIPAZORESNATURA
#natura2000 #açores #azores #conservaçãodoambiente
#environmentalconservation #DireçãoRegionaldoAmbiente
#RegionalDirectionofEnvironmentoftheAzores
#DireçãoRegionaldosAssuntosdoMar #RegionalDirectorateforSeaAffairsintheAzores
#Azorina #SPEA</t>
  </si>
  <si>
    <t>LIFE IP Azores Natura|16.02.2020| Flora endémica - Picconia azorica / Endemic flora - Picconia azorica
PT
Hoje, apresentamos mais uma das espécies em que o projeto LIFE IP Azores Natura realizará trabalhos de recuperação e conservação no âmbito da Ação C4.1 "Boas práticas para conservação dos habitats".
A Picconia azorica, mais conhecida pelo nome comum como “Pau-branco”, é uma espécie endémica que se encontra em todas as ilhas dos Açores, exceto na Graciosa, existindo, em Santa Maria, povoamentos quase puros desta espécie, raros nas restantes ilhas.
Trata se de uma espécie protegida pela Diretiva Habitats 92/43/CEE – Anexo II e pela Convenção de Berna de 1995 – Anexo I, ocorrendo em falésias costeiras, ravinas, bosques de faia e incenso, desde o nível do mar até cerca e 700m de altitude. A sua casca é lisa e esbranquiçada, folhas perenes com cerca de 6 cm de comprimento, lanceoladas ou obovadas, características por possuírem nervura central e laterais pouco salientes, flores brancas, pequenas, em cachos axilares.
Outro aspeto de interesse ecológico desta espécie é o facto das suas bagas serem utilizadas na alimentação de diversas espécies de aves, incluindo espécies protegidas como o pombo torcaz (Columba palumbus - subespécie endémica) e o priolo (Pyrrhula murina - espécie endémica), favorecendo este processo a dispersão da Picconia azorica.
Estas florestas foram sujeitas, ao longo de mais de 500 anos de ocupação, a uma forte competição do Homem, primeiro porque se localizavam em lugares privilegiados para habitação, depois pela fertilidade dos solos que ocupavam e finalmente pela qualidade da sua madeira, sendo usada para a manufatura de arados e carros, pela sua grande dureza.
EN
Today, we present another species in which the LIFE IP Azores Natura project will carry out recovery and conservation work under Action C4.1 "Best practice for terrestrial habitats conservation".
Picconia azorica is an endemic species that is found on all the islands of the Azores, except on Graciosa. On Santa Maria Island there are almost pure habitats of this species, which are rare on the other islands.
This species is protected by Habitats Directive 92/43/CEE – attachment I, and by the Berna Convection – 1995, occuring in coastal cliffs, ravines, forests of Morella faya and Pittosporum undulatum, from sea level to about 700 m of altitude. Its bark is smooth and whitish, its leaves are perennial, about 6 cm long, lanceolate or obovate and characteristic by having a central rib and little protruding sides; it has small white flowers in axillary clusters.
Another aspect of ecological interest of this species is the fact that its berries are used in the feeding of several species of birds, including protected species such as Columba palumbus (endemic subspecies) and Pyrrhula murina (endemic species), favoring the dispersion of Picconia azorica .
These forests were subjected, over more than 500 years of occupation, to strong competition from man, first because they were located in privileged places for housing, then for the fertility of the soils they occupied and finally for the quality of their wood, being used for the manufacture of plows and cars, due to its great hardness.
#programalife #lifeprogramme #lifeipazoresnatura #RedeNatura2000 #açores #azores #secretariaregionaldaenergiaambienteeturismo #direçãoregionaldoambiente #conservaçaonatureza ##natureconservation
#flora #picconiaazorica</t>
  </si>
  <si>
    <t>LIFE IP Azores Natura|18.02.2020| Região quer investir 43 milhões de euros em projetos de conservação e gestão do património natural / Region wants to invest 43 million euros in projects for the conservation and management of natural heritage
PT
O Presidente do Governo destacou, esta segunda-feira de tarde, no decorrer da assinatura do protocolo de cooperação com a SPEA-Sociedade Portuguesa para os Estudo das Aves, os cerca de 23 milhões de euros que já estão a ser investidos em projetos de conservação e gestão do património natural nos Açores, designadamente com o LIFE IP Azores Natura, o único projeto integrado existente em Portugal, até à data e o de maior impacto em volume financeiro e capacidade de intervenção já implementado na Região, abrangendo todas as ilhas, com base na Rede Natura 2000.
Vasco Cordeiro revelou, na ocasião, que esse montante pode quase duplicar com a aprovação de um novo projeto integrado, o LIFE CLIMAZ - relacionado com a ação climáticas -, privilegiando sempre o espírito de parceria, o envolvimento das comunidades e o bem estar, presente e futuro, das populações.
EN
The President of the Government highlighted, this Monday afternoon, during the signing of the cooperation protocol with SPEA-Sociedade Portuguesa para a Estudos da Aves, the approximately 23 million euros that are already being invested in conservation projects and management of the natural heritage in the Azores, namely with LIFE IP Azores Natura, the only integrated project existing in Portugal, to date and the one with the greatest impact on financial volume and intervention capacity already implemented in the Region, covering all islands, with based on the Natura 2000 Network
Vasco Cordeiro revealed that this amount can almost double with the approval of a new integrated project, LIFE CLIMAZ - related to climate action -, always privileging the spirit of partnership, community involvement and well-being, present and future, of the populations.
Veja e saiba mais em:
See and know more at:
http://www.azores.gov.pt/…/Regi%c3%a3o+quer+investir+43+mil…
#programalife #lifeprogramme #lifeipazoresnatura #RedeNatura2000 #GovernodosAçores #azoreangovernment #SPEA #secretariaregionaldaenergiaambienteeturismo #direçãoregionaldoambiente #conservaçaonatureza #natureconservation</t>
  </si>
  <si>
    <t>Video</t>
  </si>
  <si>
    <t>LIFE IP Azores Natura|19.02.2020| Vídeo sobre o projeto LIFE IP AZORES NATURA - Proteção e gestão ativa do património natural dos Açores, o maior projeto de conservação da natureza alguma vez concebido e implementado no arquipélago / Video about LIFE IP AZORES NATURA - Protection and active management of the natural heritage of the Azores, that is the most important nature conservation project ever designed and implemented in the cluster of islands
#programalife #lifeprogramme #lifeipazoresnatura #RedeNatura2000 #conservaçaonatureza #natureconservation</t>
  </si>
  <si>
    <t>LIFE IP Azores Natura | 25.02.2020 | Espécies invasoras – Hedychium gardneranum (Roca/Conteira) / Invasive species - Hedychium gardneranum
PT
Hoje vamos apresentar-lhe a Hedychium gardneranum originária dos Himalaias e que foi introduzida nos Açores em meados do século XIX, tornando-se uma das maiores ameaças à vegetação natural, devido à sua elevada capacidade de propagação e tolerância a diferentes condições e habitats.
Esta espécie está incluída na lista das “100 espécies exóticas invasoras mais perigosas do mundo”, publicada pela União Internacional para a conservação da Natureza e, atualmente, constituí a principal ameaça à flora nativa, não só no arquipélago dos Açores, mas também no Havai e Nova Zelândia.
Existem, por outro lado, alguns estudos no sentido de que os óleos essenciais desta planta podem ser usados para tratamentos antimicrobianos e no combate a algumas doenças causadas por bactérias, tais como, por exemplo, a Staphylococcus aureus e S. epidermis. Outros trabalhos desenvolvidos pela Universidade dos Açores defendem que a fibra desta planta pode ser usada no fabrico de plástico biodegradável.
Não descurando essa possibilidade de utilização futura, até como complemento às atividades de manutenção e recuperação da biodiversidade, devido à sua ação invasiva e competitiva com as espécies endémicas e nativas, esta espécie será alvo de controlo no decorrer do projeto LIFE IP Azores Natura, ao abrigo da ação C4.1 “Boas práticas para conservação de habitats terrestres” e C8 “Controlo e erradicação de plantas exóticas terrestres em habitats recuperados”.
EN
Today we are going to introduce you to Hedychium gardneranum, originally from the Himalayas and introduced in the Azores in the middle of the 19th century, becoming one of the greatest threats to natural vegetation, due to its high propagation capacity and tolerance to different conditions and habitats.
This species is included in the list of the “100 most dangerous invasive alien species in the world”, published by the International Union for Nature Conservation and, currently, it constitutes the main threat to native flora, not only in the Azores archipelago, but also in Hawaii and New Zealand.
On the other hand, there are some studies that indicate that the essential oils of this plant can be used for antimicrobial treatments and to fight some diseases caused by bacteria, such as, for example, Staphylococcus aureus and S. epidermis. Other works developed by the Azores University show that the fiber of this plant can be used in the manufacture of biodegradable plastic.
Not forgetting this possibility of future uses, even as a complement to the activities of maintenance and recovery of biodiversity, due to its invasive and competitive action with endemic and native species, this species will be subject to control during the LIFE IP Azores Natura project, by under action C4.1 “Best practice for terrestrial habitats conservation” and C8 “Implementation of control works of IAS in terrestrial restored habitats”.
Fotos: PHSilva // siaram.azores.gov.pt
#programalife #lifeprogramme #lifeipazoresnatura #RedeNatura2000 #secretariaregionaldaenergiaambienteeturismo #direçãoregionaldoambiente #azorina #Açores #Azores #conservaçãodanatureza #natureconservation #habitatsterrestres #terretrialhabitats #espéciesinvasoras #ivasivespecies</t>
  </si>
  <si>
    <t>LIFE IP Azores Natura|02.03.2020| A Conservação é o que nos move e aos nossos parceiros / Conservation is what drives us and our partners
PT
Acompanhe aqui as nossas ações, atividades e conheça melhor o património natural dos Açores, onde também pode colocar questões, usando o botão "enviar mensagem", no canto superior esquerdo da página.
EN
Follow here our actions, activities and learn more about the natural heritage of the Azores, where you can also ask questions, using the "send message" button
in the upper left corner of the this page.
#programalife #lifeprogramme #lifeipazoresnatura #RedeNatura2000 #GovernodosAçores #azoreangovernment #secretariaregionaldaenergiaambienteeturismo #direçãoregionaldoambiente #SPEA #direçãoregionaldosassuntosdomar #LaPalmaBiosfera
#conservaçaonatureza #natureconservation</t>
  </si>
  <si>
    <t>LIFE IP Azores Natura|03.03.2020| Vasco Cordeiro desafia jovens a envolverem-se em ações de preservação ambiental
/ Vasco Cordeiro challenges young people to get involved in environmental preservation actions
PT
O Presidente do Governo desafiou, hoje, os jovens Açorianos a envolverem-se em iniciativas de preservação do património ambiental da Região, como forma de assumirem, cada vez mais, a consciência de que é uma responsabilidade de todos “cuidar do que é nosso”, afirmou Vasco Cordeiro, que falava na apresentação do programa Vigilante da Natureza Júnior aos alunos da #EscolaBásicaeSecundáriadeSantaMaria.
O #PresidentedoGovernodosAçores considerou que o programa #VigilantedaNaturezaJúnior permite contribuir, no futuro, para cidadãos cada vez mais conscientes da responsabilidade de cumprir este objetivo. Nesse sentido, adiantou que a Região tem implementado outras iniciativas ligadas à preservação e sensibilização ambiental, como o programa Eco-Escolas, que conta já com uma taxa de 30 por cento de participação dos estabelecimentos de Ensino da Região, quase o dobro da taxa nacional de adesão.
Promovido pelo #GovernodosAçores, através da #SecretariaRegionaldaEnergiaAmbienteeTurismo, este novo programa, inovador, tem como objetivo fomentar nas gerações mais novas o interesse e a participação ativa na preservação do património natural.
O desenvolvimento de algumas das ações previstas no âmbito do Vigilante da Natureza Júnior - dinamizado pela #DireçãoRegionaldoAmbiente em conjunto com os #ParquesNaturais e a #AZORINA, S.A. -, tem também enquadramento nos objetivos do projeto LIFE IP Azores Natura - Proteção Ativa e Gestão Integrada da Rede Natura 2000.
O programa destina-se a crianças e jovens dos 8 aos 15 anos de idade, abrange todas as ilhas e, apesar da sua recente implementação, já conta com mais de meia centena de adesões na Região. Ao aderir ao programa Vigilante da Natureza Júnior dos Açores, os inscritos têm acesso exclusivo a atividades educativas, promovidas em áreas protegidas e classificadas.
EN
Today, the President of the Government challenged the young Azoreans to get involved in initiatives to preserve the region's environmental heritage, as a way of assuming, more and more, that it is everyone's responsibility to “take care of what is ours”, said Vasco Cordeiro at the presentation of Vigilante da Natureza Júnior programme (Junior Nature Watcher), to students in #BasicandSecondarySchoolofSantaMariaIsland.
The #PresidentofAzoreanGovernment considered that #VigilantedaNaturezaJúniorprogramme allows to contribute, in the future, for citizens more and more aware of the responsibility to fulfill this objective. In this sense, he added that the Region has implemented other initiatives related to environmental preservation and awareness, such as the Eco-Schools programme, which already has a participation rate of 30 percent in the Region's educational establishments, almost double the national rate.
Promoted by the #AzoreanGovernment, through the #RegionalSecretariatforEnergyEnvironmentandTourism, this new and innovative programme aims to foster interest and active participation of the younger generations in the preservation of the natural heritage.
The development of some actions of Junior Nature Watcher - promoted by #RegionalDirectoratefortheEnvironment, with #NaturalParks and #AZORINA,SA - is also framed in the objectives of the project LIFE IP Azores Natura - Active Protection and Integrated Management of the Natura 2000 Network.
These new programme is aimed at children and young people from 8 to 15 years of age, covers all the islands and has already more than 50 members in the Region. By joining, subscribers have exclusive access to educational activities, promoted in protected and classified areas.
Veja e saiba mais em/ See and know more at:
http://www.azores.gov.pt/…/Vasco+Cordeiro+desafia+Jovens+a+…
#programalife #lifeprogramme #lifeipazoresnatura #RedeNatura200 #conservaçaonatureza #natureconservation
#educaçãoesensibilizaçãoambiental #environmentaleducationandawareness #Açores #Azores</t>
  </si>
  <si>
    <t>LIFE IP Azores NaturaI 05.03.2020I 10 ilhas, 9 dos Açores e La Palma, em Canárias, um oceano e múltiplas equipas a trabalhar com um só propósito: a Conservação do seu património natural / 10 islands, 9 of the Azores, and La Palma in the Canary Islands, an ocean and multiple teams working with a single purpose: the conservation of its natural heritage
PT
Esta semana realizou-se, na sede da Reserva Mundial de la Biosfera LA PALMA, a primeira reunião do comitê de especialistas do projeto LIFE IP Azores Natura - proteção ativa e gestão integrada da Rede Natura 2000.
Na sessão, foi constituído o comité de peritos consultores e foram definidos os primeiros passos do quadro operacional de ação para a prevenção, alerta precoce e resposta rápida contra Espécies Exóticas Invasoras.
EN
This week, the first meeting of the LIFE IP Azores Natura project committee of experts - active protection and integrated management of RedeNatura 2000 - took place at the headquarters of the LA PALMA Biosphere Reserve.
In the session, the committee of expert consultants was created and the first steps of the operational framework for action for prevention, early warning and rapid response against invasive alien species were defined.
#ProgramaLIFE #LIFEPROGRAMME #natura2000 #LIFEIPAzoresNatura #reservabiosferaLaPalma #LaPalmaBiosfera #parceirosLIFEIPAzoresNatura #LIFEIPAzoresNaturapartners #Açores #LaPalma</t>
  </si>
  <si>
    <t>LIFE IP Azores Natura | 12.03.2020 | Reunião de Ecotecas prepara Oferta Educativa de Educação Ambiental para o ano letivo 2020/2021 no âmbito do LIFE IP Azores Natura / Meeting Ecotecas prepares Educational Environmental Education Offer for the 2020/2021 school year under the LIFE Natura IP Azores
PT
As Ecotecas das 9 ilhas dos Açores reuniram esta semana, na cidade da Horta, Faial, com o objetivo de discutir e melhorar a oferta educativa do programa Parque Escola referente ao ano letivo 2020/2021.
Nesta reunião, o Diretor Regional do Ambiente, Hernâni Jorge, salvaguardou a importância da educação ambiental e das ofertas educativas para a Região, bem como o papel das Ecotecas, numa perspetiva de desenvolvimento sustentável.
Enquadrado na ação E4 “Programa de Educação Ambiental” do projeto LIFE IP Azores Natura, foram, ainda, apresentadas as temáticas previstas para próximo ano letivo.
EN
The Ecotecas of the 9 islands of the Azores met this week in the city of Horta, faial island, with the aim of discussing and improving the educational offer of the Parque Escola program for the academic year 2020/2021.
At this meeting, the Regional Director for the Environment, Hernâni Jorge, safeguarded the importance of environmental education and educational offerings for the Region, as well as the role of Ecotecas, in a perspective of sustainable development.
As part of action E4 "Environmental Education Program" of the LIFE IP Azores Natura project, the themes foreseen for the next school year were also presented.
#ProgramaLIFE #LIFEPROGRAMME #natura2000 #LIFEIPAzoresNatura #educaçãoambiental #environmentaleducation #ecotecasaçores #parquesnaturaisaçores</t>
  </si>
  <si>
    <t>"LIFE IP Azores Natura| 13.03.2020| Todas as atividades integradas nos programas Parque Aberto e Parque Escola foram adiadas / All activities integrated in the 'Parque Aberto' and 'Parque Escola' programs were postponed
PT
O Governo dos Açores determinou o adiamento em todas as ilhas de todas as atividades integradas nos programas Parque Aberto e Parque Escola - em que se incluem ações no âmbito do LIFE IP Azores Natura -, para data prevista posterior a 31 de março.
Esta medida enquadra-se na monitorização permanente que está a ser feita à evolução da pandemia COVID-19 e ao abrigo do estado de alerta que está em vigor na Região Autónoma dos Açores.
O Governo dos Açores decidiu ainda encerrar, preventivamente, a visitação aos Centros Ambientais e Monumentos Naturais da Região, até à mesma data.
Em caso de dúvidas, não hesite em contatar-nos e continue a acompanhar, aqui, toda a informação sobre o desenvolvimento do nosso projeto e divulgação do património natural dos Açores
EN
The Government of the Azores determined that all activities integrated in the Parque Aberto and Parque Escola programs - which include actions of LIFE IP Azores Natura - were postponed on all islands to a date after March 31.
This measure is part of the permanent monitoring that is being done to the evolution of the pandemic COVID-19 and under the state of alert that is in force in the Autonomous Region of the Azores.
The Government of the Azores also decided to end, preventively, the visitation to the Environmental Centers and Natural Monuments of the Region until the same date.
In case of doubts, do not hesitate to contact us and continue to follow, here, all the information about the development of our project and dissemination of the natural heritage of the Azores.
#programalife #lifeprogramme #lifeipazoresnatura #RedeNatura200 #conservaçaonatureza #natureconservation
#educaçãoesensibilizaçãoambiental #environmentaleducationandawareness #ParquesNaturaisAçores #AzoresNatureParks"</t>
  </si>
  <si>
    <t>"LIFE IP Azores Natura |19.03.2020| Vamos acantonar e aprender? Let's confine and learn?🐦🦇🌿🐳👨‍👩‍👧‍👦💻🖍📗
PT
É uma expressão bem conhecida dos esc@teir@s, quando não realizam atividades ao ar livre. Mas, tal como esta família de cagarros (𝒞𝒶𝓁𝑜𝓃𝑒𝒸𝓉𝓇𝒾𝓈 𝒷𝑜𝓇𝑒𝒶𝓁𝒾𝓈),
mesmo que bem abrigados - ou acantonados, como dizem os esc@teir@s -, partilham tarefas, ouvem estórias e aprendem. Vamos acontanar e aprender?
Este é o nosso primeiro desafio de um questionário que vamos manter, além de mais desafios. Deste lado, nós e os nossos parceiros, estamos cá para ajudar, desafiar e responder🙂:
EN
It's a well-known expression of scouts, when they do not perform outdoor activities. But, like this family of shearwaters (𝒞𝒶𝓁𝑜𝓃𝑒𝒸𝓉𝓇𝒾𝓈 𝒷𝑜𝓇𝑒𝒶𝓁𝒾𝓈),
even if they are well housed, they share tasks, listen stories and learn. Shall we happen and learn?
This is our first challenge in a questionnaire that we are going to keep, in addition to more challenges 🙂:
𝓠𝓾𝓲𝔃 1 - 𝓡𝓮𝓭𝓮 𝓭𝓮 𝓐𝓻𝓮𝓪𝓼 𝓟𝓻𝓸𝓽𝓮𝓰𝓲𝓭𝓪𝓼 𝓭𝓸𝓼 𝓐𝓬𝓸𝓻𝓮𝓼 / 𝓐𝔃𝓸𝓻𝓮𝓼 𝓟𝓻𝓸𝓽𝓮𝓬𝓽𝓮𝓭 𝓐𝓻𝓮𝓪𝓼 𝓝𝓮𝓽𝔀𝓸𝓻𝓴
PT
A Rede de Áreas Protegidas dos Açores constitui uma estrutura territorial com estatuto legal em que o principal objetivo é gerir e proteger a biodiversidade existente no arquipélago. 𝓝𝓸𝓼 𝓐𝓬𝓸𝓻𝓮𝓼, 𝓪 𝓹𝓻𝓲𝓶𝓮𝓲𝓻𝓪 𝓪𝓻𝓮𝓪 𝓹𝓻𝓸𝓽𝓮𝓰𝓲𝓭𝓪 𝓯𝓸𝓲 𝓬𝓻𝓲𝓪𝓭𝓪 𝓷𝓸 𝓭𝓲𝓪 7 𝓭𝓮 𝓶𝓪𝓻ç𝓸𝓭𝓮 1972, 𝓼𝓪𝓫𝓮 𝓺𝓾𝓪𝓵 𝓯𝓸𝓲?
Dê o seu palpite, opiniões ou ajude os seus filhos e irmãos mais novos a procurar a resposta e, até, a fazer desenhos, que podemos publicar, ou a partilhar fotografias que lá tenham tirado!
EN
The Azores Protected Areas Network is a territorial structure with legal status in which the main objective is to manage and protect the biodiversity existing in the archipelago.𝓘𝓷 𝓽𝓱𝓮 𝓐𝔃𝓸𝓻𝓮𝓼, 𝓽𝓱𝓮 𝓯𝓲𝓻𝓼𝓽 𝓹𝓻𝓸𝓽𝓮𝓬𝓽𝓮𝓭 𝓪𝓻𝓮𝓪 𝔀𝓪𝓼 𝓬𝓻𝓮𝓪𝓽𝓮𝓭 𝓸𝓷 𝓜𝓪𝓻𝓬𝓱 7, 1972, 𝓭𝓸 𝔂𝓸𝓾 𝓴𝓷𝓸𝔀 𝔀𝓱𝓪𝓽 𝓲𝓽 𝔀𝓪𝓼?
Give us your guess or help your children and younger siblings look for the answer or even make drawings, which we can publish, or share photos they have taken there!
#ProgramaLife #LifeProgramme #LIFEIPAZORESNATURA #RedeNatura200 #conservaçaonatureza #natureconservation #areasprotegidas #protectedareas #ParquesNaturaisdosAçores #AzoresNatureParks"</t>
  </si>
  <si>
    <t>LIFE IP Azores Natura |21.03.2020|Hoje é o #DiaInternacionaldasFlorestas / Today is the #InternationalDayofForests! 🌲🌳🌱🌿💧🌈
PT
Sabia que o nosso projeto vai intervir na melhoria de 3 habitats prioritários da Diretiva Habitats?
9360* - Laurissilvas macaronésicas
9560* - Florestas macaronésicas de Juniperus spp.
91D0* - Turfeiras arborizadas
*
https://www.azores.gov.pt/…/Listagem+de+Habitats+existentes…
Ou seja, no total vamos intervir na melhoria (desde restauro a renaturalização) de mais de 300 ha destes habitats no arquipélago, contribuindo para a nossa biodiversidade, melhoria da qualidade do ar e da água e, ainda, para a mitigação dos efeitos das alterações climáticas.
EN
Did you know that our project will intervene in the improvement of 3 priority habitats in the Habitats Directive?
9360 * - Macaronesian Laurisilvas
9560 * - Macaronesian forests of Juniperus spp.
91D0 * - Wooded peatland
*
https://www.azores.gov.pt/…/Listagem+de+Habitats+existentes…
In other words, in total we will intervene in the improvement (from restoration to renaturalization) of more than 300 ha of these habitats in the archipelago, contributing to our biodiversity, improving air and water quality and, further, to mitigate the effects of changes climate change.
#ProgramaLife #LifeProgramme #LIFEIPAZORESNATURA #RedeNatura200 #conservaçaonatureza #natureconservation #areasprotegidas #protectedareas</t>
  </si>
  <si>
    <t>LIFE IP Azores Natura | 24.03.2020 | Desafio “Eu mergulho em casa” / Challenge “I dive at home”
PT
Dinamizada pelo OMA – Observatório do Mar dos Açores, o desafio  #EuMergulhoEmCasa, procura envolver o público mais jovem em atividades que pode desenvolver na segurança da sua casa, alertando, ao mesmo tempo, para a problemática do lixo marinho.
Este tema é também alvo do projeto LIFE IP Azores Natura, enquadrado nas sub-ações C10.1 e C10.2, pelo que, vamos, em parceria, partilhar as atividades propostas.
EN
Promoted by OMA - Observatório do Mar dos Açores, the challenge #EuMergulhoEmCasa, seeks to involve the younger audience in activities that they can develop in the safety of their home, while alerting to the problem of marine waste.
This theme is also the target of the LIFE IP Azores Natura project, framed in sub-actions C10.1 and C10.2, so we will, in partnership, share the proposed activities.
#programalife #lifeprogramme #lifeipazoresnatura #redenatura2000 #OMA #EuMergulhoEmCasa #lixomarinho #marinewaste #parcerias #partnership “educaçaoesensibilizaçãoambiental # environmentaleducationandawareness #Açores #Azores</t>
  </si>
  <si>
    <t xml:space="preserve">LIFE IP Azores Natura | 25.03.2020 | Habitat 1170 - Recifes / Habitat 1170 – Reefs
PT
Este habitat emerge do fundo marinho, podendo estender-se desde a zona entre marés até profundidades muito variáveis.
Os recifes prestam um serviço fundamental no refúgio de biodiversidade, regulação climática, regulamentação do clico de nutrientes, eliminação e reciclagem de resíduos, entre outras.
As ameaças têm, na maioria dos casos, origem atrópica como, por exemplo, a dragagem de fundos marinhos, poluição por efluentes não tratados, obras de engenharia costeira indutoras de alterações à dinâmica sedimentar, embarcações de recreio e introdução de espécies exóticas.
Este é mais um dos 13 habitats abrangidos pelo programa LIFE IP Azores Natura, enquadrado nas Ações C10 "Restauro de habitats costeiros e marinhos".
EN
This habitat emerges from the seabed and can extend from the area between tides to very variable depths. The reefs provide a fundamental service in the refuge of biodiversity, climate regulation, regulation of the nutrient cycle, cleaning and recycling of waste, among others.
The threats have, in most cases, an atrophic origin such as, for example, dredging of the seabed, pollution by untreated effluents, coastal engineering works that induce changes in sedimentary dynamics, recreational vessels and introduction of exotic species.
This is another one of the 13 habitats framed in the LIFE IP Azores Natura programme, under Action C10 "Restoration of coastal and marine habitats".
#programalife #lifeprogramme #lifeipazoresnatura #redenatura2000 #acores #azores #secretariaregionaldaenergiaambienteeturismo #direçãoregionaldoambiente #conservaçaonatureza #natureconservation #conservaçãodehabitatsmarinhos #marinehabitatconservation #biodiversidade #biodiversity #habitats #recifes #reefs
</t>
  </si>
  <si>
    <t>LIFE IP Azores Natura | 30.03.2020 | As plantas começaram a florir nos viveiros da SPEA / The plants started to bloom in the SPEA nurseries 🌱🌤
PT
Pode não parecer, mas a primavera chegou! As plantas começam a florir, os dias começam a ficar mais longos, a vida continua. Fazem-se as sementeiras e cuidam-se os terrenos. A vida surge numa pequena semente que começa a rebrotar à procura de luz. As plantas continuam o seu ciclo, tal como nós vamos continuar.
É o caso dos viveiros de produção de plantas da SPEA - beneficiária do projeto LIFE IP Azores Natura -, na ilha do Corvo e em São Miguel, onde já se podem observar as primeiras germinações de plantas nativas dos Açores.
No caso dos viveiros da SPEA no Corvo já podemos ver o Saguinho (Frangula azorica), a Urze (Erica azorica), a Faia (Morella faia) e a tão rara e belíssima Não-me-esqueças (Myosotis maritima).
A produçao atual conta com 1264 não-me-esqueças (Myosotis maritima), 15 sanguinhos (Frangula azorica), 647 urzes (Erica azorica) e 64 faias (Morella faya).
EN
It may not seem like it, but spring has come! The plants start to bloom, the days start to get longer, life goes on. Sowing is done and the land is taken care of. Life appears in a small seed that begins to sprout in search of light. Plants continue their cycle, just as we will continue.
This is the case of SPEA plant production nurseries - beneficiary of the LIFE IP Azores Natura project -, on Corvo Island and São Miguel, where the first germinations of native plants from the Azores can already be seen.
In the case of the SPEA nurseries in Corvo we can already see Saguinho (Frangula azorica), Heather (Erica azorica), Beech (Morella beech) and the very rare and beautiful Don't-forget-me (Myosotis maritima).
The current production has 1264 forget-me-nots (Myosotis maritima), 15 little bloods (Frangula azorica), 647 heather (Erica azorica) and 64 beech trees (Morella faya).
#programalife #lifeprogramme #lifeipazoresnatura #RedeNatura2000 #SPEA #IlhadoCorvo #CorvoIsland #IlhadeSãoMiguel #SãoMiguelisland #parcerias
#partnerships #conservaçaonatureza #natureconservation
https://1.bp.blogspot.com/…/…/faia%2BIMG_20200323_120911.jpg</t>
  </si>
  <si>
    <t>"LIFE IP Azores Natura | 01.04.2020 | vamos pintar uma flor que é só nossa? / let's paint a flower that is only ours? 🖍✏️
PT
Dois projetos Life dão as mãos para restaurar e dar a conhecer a flora natural dos Açores. Diverte-te! ✍️🙂
EN
Two Life projects join hands to restore and showcase the natural flora of the Azores. Have fun!✍️🙂
#programalife #lifeprogramme #lifevidalia #lifeipazoresnatura #redenatura2000 #parcerias #partnership #educaçaoesensibilizaçãoambiental #environmentaleducationandawareness #Açores #Azores
"</t>
  </si>
  <si>
    <t>"LIFE IP Azores Natura | 03.04.2020 | Desafio “Flora endémica” / “Endemic flora” challenge
PT
Hoje apresentamos uma sugestão para fazer com os mais novos. Encontra, entre as várias sombras, qual aquela que corresponde à espécie Lotus azoricus, uma das espécies de flora endémicas alvo do projeto. 
Partilha, nos comentários abaixo a tua resposta.
EN
Today we present a suggestion to do with the youngest. Find, among the various shades, which one corresponds to the species Lotus azoricus, one of the endemic flora species targeted by the project. 
Share your answer in the comments below.
#programalife #lifeprogramme #lifeipazoresnatura #RedeNatura2000 #secretariaregionalenergiaambienteeturismo #direçaoregionaldoambiente #azorina #edicaçaoambiental #environmentaleducation #floraendemica #endemicflora #lotusazoricus #desafiofloraendemica #endemicflorachallenge
"</t>
  </si>
  <si>
    <t>"LIFE IP Azores Natura | 04.04.2020 | Quiz
PT
Hoje apresentamos mais um quiz, desta vez de forma diferente e mais dinâmica. Este quiz, composto por 10 questões relacionadas com as várias temáticas do programa LIFE IP Azores Natura, e enquadrado na ação E4 do projeto, tem como principal objetivo ensinar e entreter toda a população face ao estado de emergência que estamos a viver.
Aceda ao link e participe nesta atividade! Esteja atento à página para, mais tarde, saber quais as respostas corretas.
EN
Today we present another quiz, this time in a different and more dynamic way. This quiz, composed of 10 questions related to the various themes of the LIFE IP Azores Natura programme, and framed in the project's E4 action, has the main objective of teaching and entertaining the entire population, due to the state of emergency that we are experiencing.
Access the link and participate in this activity! Keep an eye on the page to find out the correct answers later.
#programalife #lifeprogramme #lifeipazoresnatura #RedeNatura2000 #secretariaregionalenergiaambienteeturismo #direçaoregionaldoambiente #azorina #conservaçaodanatureza #natureconservation #quiz"</t>
  </si>
  <si>
    <t>"LIFE IP Azores Natura | 06.04.2020 | Resposta ao Quiz – Rede de Áreas protegidas dos Açores / Answer to the Quiz – Azores protected Areas Network
PT
A Rede de Áreas Protegidas dos Açores constitui uma estrutura territorial com estatuto legal, em que o principal objetivo é gerir e proteger a biodiversidade existente no arquipélago. A 7 março de 1972, foi criada a primeira Área Protegida dos Açores – a Caldeira, na ilha do Faial, pelo Decreto n.º 78/72 que a instituiu como Reserva Integral. Com 313 ha, localiza-se no centro da ilha e é um verdadeiro santuário da flora natural dos Açores e um ex-líbris da ilha do Faial. Atualmente está classificada como Reserva Natural e faz parte integrante da Rede Natura 2000.
Este local será alvo de intervenção e conservação por parte do programa LIFE IP Azores Natura enquadrado na ação C4.1 “Boas práticas para conservação de habitats terrestres”.
Obrigado a quem participou neste quiz!
EN
The Azores Protected Areas Network constitutes a territorial structure with legal status, in which the main objective is to manage and protect the biodiversity existing in the archipelago. On March 7, 1972, the first Protected Area of the Azores was created - the Caldeira on the island of Faial by Decree No. 78/72 that established this area as a Integral Reserve. With 313 ha, it is located in the center of the island and is a true sanctuary of the natural flora of the Azores and an ex-libris of the island of Faial. Now days it’s classified as a Nature Reserve and is an integral part of the Natura 2000 Network.
This site will be the intervened by the LIFE IP Azores Natura programme in action C4.1 “Best practices for terrestrial habitats conservation”.
Thanks to those who participated in this quiz!
#programalife #lifeprogramme #lifeipazoresnatura #RedeNatura2000 #conservaçaonatureza #natureconservation #areasprotegidas #protectedareas #ParquesNaturaisdosAçores #AzoresNatureParks
"</t>
  </si>
  <si>
    <t>"LIFE IP Azores Natura | 08.04.2020 | Desafio “Desenha o Morcego dos Açores” / “Draw the Azores bat” challenge
PT
Hoje apresentamos mais um desafio dirigido aos mais novos: completa o Morcego dos Açores, espécie-alvo do projeto LIFE IP Azores Natura através da ação C7 “Avaliação da distribuição e necessidades de conservação do Nyctalus azoreum (Morcego dos Açores)”. 
Sugerimos, também, que não imprimas a imagem, transfere antes o ficheiro e abre-o num programa de edição de imagem, como, por exemplo o “Paint”.
Partilhem abaixo as vossas obras de arte!
EN
Today we present yet another challenge for the youngest: complete the Morcego dos Açores, target species of the LIFE IP Azores Natura project through action C7 “Assessment of the distribution and conservation needs of Nyctalus azoreum (Morcego dos Açores)”. 
We also suggest that you do not print the image, download the file and open it in an image-editing program, such as “Paint”. 
Share your works of art below!
#programalife #lifeprogramme #lifeipazoresnatura #RedeNatura2000 #secretariaregionalenergiaambienteeturismo #direçaoregionaldoambiente #azorina #edicaçaoambiental #environmentaleducation #morcegodosaçores #nyctalusazoreum #conservaçaodanatureza #natureconservation #desafio #challenge
"</t>
  </si>
  <si>
    <t>"LIFE IP Azores Natura | 10.04.2020 | Quiz
PT
O quiz que hoje apresentamos é diferente; este é especialmente dirigido aos mais novos como forma de dar a conhecer o projeto LIFE IP Azores Natura. Junte-se a eles nesta aventura de questões enquadradas na ação E4 do projeto, tendo como principal objetivo ensinar e entreter os mais novos durante este período diferente que estamos a viver. 
Depois de submeter o quiz as respostas corretas irão surgir, bem como a sua pontuação, aceda ao link e participe com eles nesta atividade! Boa sorte!
EN
The quiz that we present today is different, this is especially aimed at the youngest as a way to present some aspects of the LIFE IP Azores Natura programme. Join them in this questions adventure framed in the E4 action of the project with the main objective is to teach and entertain the youngest during this different period that we are experiencing.
After submitting the quiz the correct answers will appear, as well as the total score, access the link and participate with them in this activity! Good luck!
#programalife #lifeprogramme #lifeipazoresnatura #RedeNatura2000 #secretariaregionalenergiaambienteeturismo #direçaoregionaldoambiente #azorina #conservaçaodanatureza #natureconservation #educaçaoambiental #environmentaleducation #quiz
"</t>
  </si>
  <si>
    <t>"LIFE IP Azores Natura LIFE IP Azores Natura | 15.04.2020 | Aves marinhas - Sterna hirundo (Garajau) e Sterna dougallii (Garajau-rosado) / Seabirds - Sterna hirundo and Sterna dougallii
PT
Hoje apresentamos mais duas espécies que irão estar integradas no projeto LIFE IP Azores Natura: Sterna hirundo (Garajau) e o Sterna dougallii (Garajau-rosado). 
Os garajaus começam a chegar aos Açores no final de março – início de abril, sendo que os rituais de acasalamento e escolha de colónia em ambas as espécies são longos, estendem-se por cerca de um mês e, no início de maio, iniciam as posturas dos seus ovos. 
Ao contrário de outras espécies, os Garajaus não nidificam em buracos, mas antes diretamente sobre o solo, sendo, por isso, mais suscetíveis a predadores e à presença do homem nas colónias.
Atendendo às fragilidades desta espécie, e de forma a promover a sua conservação e monitorização, estas espécies estão enquadradas no projeto LIFE IP Azores Natura na ação C6 “Implementação de trabalhos integrados de conservação para aves marinhas”.
EN
Today we present two more species that are framed in the conservation works in the LIFE IP Azores Natura programme: Sterna hirundo and Sterna dougallii. 
This two species start arriving in the Azores in late March - early April. The mating and selection rituals in both species are long, they last for about a month and, in the beginning of May, they lay their eggs. 
Unlike other species, they do not nest in holes, but directly on the ground, and therefore are more susceptible to predators and the presence of man in the colonies
Due to these threats, and in order to promote their conservation and monitoring, these species are part of the LIFE IP Azores Natura project in action C6 “Implementation of integrated conservation works for Seabirds”.
#programalife #lifeprogramme #lifeipazoresnatura #RedeNatura2000 #direçãoregionaldosassuntosdomar #natureconservation #seabirds #seabirdconservation #sternahirundo #sternadogallii #garajau #garajaurosado
"</t>
  </si>
  <si>
    <t>"LIFE IP Azores Natura | 18.04.2020 | Quiz – Dia da Terra / Quiz – Earth’s Day
PT
Na próxima quarta, dia 22 de abril, irá assinalar-se os 50 anos do Dia da Terra. Para celebrar este marco histórico propomos a realização de um quiz sobre esta temática, será que sabe tudo sobre este acontecimento? Aceda ao link e teste o seu conhecimento!
EN
Next Wednesday, April 22, it will be the 50th anniversary of earth Day. To mark this milestone, we present this quiz about this theme; do you think you know everything about it? Go to the link below and test your knowledge!
#programalife#lifeprogramme #lifeipazoresnatura #RedeNatura2000 #secretariaregionalenergiaambienteeturismo #direçaoregionaldoambiente #azorina #diadaterra #earthday #quiz
"</t>
  </si>
  <si>
    <t>"LIFE IP Azores Natura | 22.04.2020 | Dia da Terra / Earth’s day
PT
A 22 de abril de 1970, foi criada uma agenda ambiental com a finalidade de consciencializar a população mundial para os problemas da contaminação, conservação da biodiversidade, aquecimento global, e outras preocupações ambientais com a finalidade de proteger o planeta Terra.
50 anos depois celebramos o Dia da Terra com o mesmo objetivo, alertar e consciencializar a população para os problemas ambientais do planeta Terra.
Estas preocupações e missão são também as linhas orientadoras do projeto LIFE IP Azores Natura, a conservação do património natural do arquipélago dos Açores é a principal prioridade deste projeto, através da proteção e gestão ativa da Rede Natura 2000 na região.
EN
On April 22, 1970, an environmental agenda was created with the purpose of making the world population aware of the problems of contamination, conservation of biodiversity, global warming, and other environmental concerns in order to protect planet Earth.
50 years later, we celebrate Earth’s Day with the same objective, to alert and raise awareness among the population about the environmental problems of planet Earth.
These concerns and mission are also the guidelines of the LIFE IP Azores Natura programme, the conservation of the natural heritage of the Azores archipelago is the main priority of this project, through the protection and active management of the Natura 2000 Network in the region.
Link site official do Earth Day: https://www.earthday.org/
Mais informações sobre o Dia da Terra: https://www.euronews.com/2019/04/22/what-is-earth-day-euronews-answers
#programalife #lifeprogramme #lifeipazoresnatura #RedeNatura2000 #secretariaregionaldaenerergiaambienteeturismo #direçãoregionaldoambiente #parquesnaturaisdosacores #azoresnatureparks #diadaterra #earthday #conservaçãodanatureza #natureconservation"</t>
  </si>
  <si>
    <t>"LIFE IP Azores Natura | 22.04.2020 | Açores associam-se ao desafio de mobilização digital global no 50º Dia da Terra com novos conteúdos online / Azores joins the challenge of global digital mobilization on the 50th Earth Day with new online content
#secretariaregionaldaenerergiaambienteeturismo #direçãoregionaldoambiente #parquesnaturaisdosacores #azoresnatureparks #diadaterra #earthday #conservaçãodanatureza #natureconservation
#programalife #lifeprogramme #lifeipazoresnatura #RedeNatura2000
"</t>
  </si>
  <si>
    <t>"𝐋𝐈𝐅𝐄 𝐈𝐏 𝐀𝐳𝐨𝐫𝐞𝐬 𝐍𝐚𝐭𝐮𝐫𝐚 | 𝟐3.𝟎𝟒.𝟐𝟎𝟐𝟎 | 𝐎𝐟𝐞𝐫𝐭𝐚 𝐝𝐞 𝐞𝐦𝐩𝐫𝐞𝐠𝐨 / 𝐉𝐨𝐛 𝐨𝐟𝐟𝐞𝐫
PT
Está a decorrer, no âmbito projeto LIFE IP Azores Natura (LIFE17 IPE/PT/000010), o recrutamento, pela Direção Regional do Ambiente, de 6 assistentes operacionais para a ilha do Pico.
O LIFE IP Azores Natura prevê criar cerca de 80 novos postos de trabalho diretos, através dos beneficiários do projeto: Direção Regional do Ambiente, Direção Regional dos Assuntos do Mar, Azorina, SPEA e La Palma.
EN
We are recruiting, under the LIFE IP Açores Natura program (LIFE17 IPE / PT / 000010), 6 operational workers, for Pico Island, by the Regional Environment Directorate.
LIFE IP Azores Natura expects to create around 80 new direct jobs through the project's beneficiaries: Regional Directorate for the Environment, Regional Directorate for Sea Affairs, Azorina, SPEA and La Palma
Para mais informações sobre o concurso, por favor consulte /For more information, please consult:
https://bep.azores.gov.pt/…/80336e6c-6e69-455a-93df-0c05273…
Foto/photo: PHSilva // siaram.azores.gov.pt
#programalife #lifeprogramme #lifeipazoresnatura #redenatura2000 #açores #azores #secretariaregionaldaenergiaambienteeturismo #direçãoregionaldoambiente #ofertadetrabalho #joboffer"</t>
  </si>
  <si>
    <t>LIFE IP Azores Natura | 27.04.2020 | AQUI, JÁ SOMOS MAIS DE 1500: JUNTOS, A PLANTAR, COM AS SEMENTES DA NOSSA HERANÇA NATURAL, UM FUTURO SUSTENTÁVEL. OBRIGADA! / HERE, WE ARE OVER 1500: PLANTING TOGETHER, WITH THE SEEDS OF OUR NATURAL HERITAGE, A SUSTAINABLE FUTURE. THANK YOU! 🌳🌱🍃🐦🐋
PT
O LIFE IP Azores Natura, que é o maior projeto de conservação integrado alguma vez implementado nos Açores, tem estado sempre consigo, nestes dias #emcasa, com atividades de divulgação e sensibilização ambiental e é com cada um dos Açorianos que contamos quando voltarmos ao terreno, com o objetivo e vontade de melhorar o estado de conservação de 100% dos habitats e de, pelo menos, 50% de espécies da flora e fauna terrestres e marinhas das nossas ilhas.
EN
LIFE IP Azores Natura, which is the largest integrated conservation project ever implemented in the Azores, has always been with you, these days #athome, with environmental awareness and awareness activities and it is with each Azorean that we count when we return to terrain, with the aim and willingness to improve the conservation status of 100% of habitats and at least 50% of species of terrestrial and marine flora and fauna on our islands.
Foto / Photo: Parques Naturais de Ilha
#programalife #lifeprogramme #lifeipazoresnatura #redenatura2000 #secretariaregionaldaenerergiaambienteeturismo #DireçãoRegionaldoAmbiente #DireçãoRegionaldosAssuntosdoMar #Azorina #SPEA #LaPalmaBiosfera #conservaçãodanatureza #natureconservation</t>
  </si>
  <si>
    <t xml:space="preserve">LIFE IP Azores Natura | 29.04.2020 | Flora endémica – Rumex azoricus / Endemic flora – Rumex azoricus
PT
A espécie Rumex azoricus (Labaça-das-ilhas), ocorre em todas as ilhas exceto na ilha da Graciosa, Flores e Santa Maria. Esta espécie é uma herbácea de grandes dimensões podendo atingir 150cm de altura, florescendo entre junho e agosto. É uma planta rara que se encontra em estado de conservação desfavorável, mas que possui grande amplitude altimétrica, surgindo associada a locais com bastante humidade.
Esta é mais uma das espécies endémicas de flora abrangidas pelo projeto LIFE IP Azores Natura enquadrada na ação C4.1 “Boas práticas para conservação de habitats terrestres”, com o objetivo de melhorar o estado de conservação desta espécie, bem como a preservação e gestão do seu habitat.
EN
The species Rumex azoricus occurs on all islands except on Graciosa, Flores and Santa Maria islands. This species is a large herbaceous plant that can reach up to 150 cm in height, blooming between June and August. It is a rare plant with a unfavorable state of conservation, however it has a great altimetry amplitude, usually associated with places with a lot of humidity.
This is another of the endemic flora species framed in the LIFE IP Azores Natura programme, as part of action C4.1 “Best practices for terrestrial habitat conservation”, with the objective of improving the conservation status of this species, as well as the preservation and management of their habitat.
#programalife #lifeprogramme #lifeipazoresnatura #redenatura2000 #Açores #Azores #secretariaregionaldoambienteeturismo #direçãoregionaldoambiente #floraendemica #endemicflora #rumexazoricus #conservaçãodehabitats #habitatconservation
</t>
  </si>
  <si>
    <t xml:space="preserve">LIFE IP Azores Natura | 07.05.2020 | Flora endémica – Frangula azorica |Endemic flora – Frangula azorica
PT
Esta espécie, mais conhecida pelo seu nome comum “sanguinho” devido à cor sangue, quer dos corantes que se extraem da sua casca, quer à cor rosada da sua madeira, encontra-se normalmente em florestas de louro, azevinho e cedro, entre os 100 e 1000 metros de altitude, em locais húmidos e pouco expostos, a sua floração ocorre entre julho e setembro, apresentando flores castanho-avermelhadas e frutos vermelhos.
Inicialmente, aquando povoamento das ilhas, os frutos desta espécie eram usados para consumo humano e as folhagens para alimentação do gado. Esta espécie, atualmente debilitada devido às várias ameaças ao seu habitat, é mais uma das espécies de flora endémica abrangida pelo projeto LIFE IP Azores Natura, através da ação C4.1 “Boas práticas para conservação de habitats terrestres”.
EN
This species, better known by its common name “sanguinho” due to the blood color from the dyes that are extracted from its bark and the pink color of its wood. It’s usually found in laurel, and cedar forests, among the 100 and 1000 meters of altitude, in humid and little exposed to sunlight places, it blooms between July and September, with reddish-brown flowers and red fruits.
Initially, when the islands where populated, the fruits of this species were used for human consumption and the foliage for feeding the cattle. This specie, with low populations due to various threats to its habitat, is one of the endemic flora species covered by the LIFE IP Azores Natura project, through action C4.1 “Best practices for terrestrial habitats conservation”.
#programalife #lifeprogramme #lifeipazoresnatura #redenatura2000 #secretariaregionaldaenerergiaambienteeturismo #direçãoregionaldoambiente #conservaçãodanatureza #natureconservation #conservaçãodehabitats #habitatconservation #conservaçãodefloraendémica #endemicfloraconservation #flora #frangulaazorica #sanguinho
</t>
  </si>
  <si>
    <t>LIFE IP Azores Natura | 08.05.2020 | Sempre em modo ‘on’ pela conservação do património natural / Always working for the conservation of natural heritage 🍃🌱💻
PT
Mesmo em tempo de confinamento social, o projeto LIFE IP Azores Natura manteve-se ‘on’. Hoje, dia de reunião alargada, com dois arquipélagos ‘ligados’.
Estamos a preparar, em terra e no mar, o regresso aos trabalhos ao ar livre, nas nossas áreas de intervenção e consigo, ainda com mais empenho e dedicação, para a conservação do património natural e da riqueza da sua biodiversidade, em todas as ilhas.
EN
Even in times of social confinement, the LIFE IP Azores Natura project remained ‘on’. Today, we had an extended meeting, with two ‘connected’ archipelagos.
We are preparing, on land and at sea, the return to work in our areas of intervention and with you, with even more commitment and dedication, for the conservation of the natural heritage and the richness of its biodiversity on all the islands.
#programalife #lifeprogramme #lifeipazoresnatura #redenatura2000 #planodecomunicaçao #communicationplan #acores #azores #direcaoregionaldoambiente #direcaoregionaldosassuntosdomar #azorina #spea #lapalmareservadabiosfera #estamoson #lifeipazoreson</t>
  </si>
  <si>
    <t>"𝐋𝐈𝐅𝐄 𝐈𝐏 𝐀𝐳𝐨𝐫𝐞𝐬 𝐍𝐚𝐭𝐮𝐫𝐚 | 𝟏𝟏.𝟎𝟓.𝟐𝟎𝟐𝟎 | 𝐑𝐞𝐜𝐫𝐮𝐭𝐚𝐦𝐞𝐧𝐭𝐨 𝐝𝐞 𝟐 𝐚𝐬𝐬𝐢𝐬𝐭𝐞𝐧𝐭𝐞𝐬 𝐨𝐩𝐞𝐫𝐚𝐜𝐢𝐨𝐧𝐚𝐢𝐬 𝐩𝐚𝐫𝐚 𝐚 𝐢𝐥𝐡𝐚 𝐝𝐞 𝐒𝐚𝐧𝐭𝐚 𝐌𝐚𝐫𝐢𝐚 🌱🍃
Está a decorrer, no âmbito projeto LIFE IP Azores Natura (LIFE17 IPE/PT/000010), o recrutamento, através da Sociedade de Gestão Ambiental e Conservação da Natureza - Azorina S.A., de 2 assistentes operacionais, em regime de contrato de trabalho a termo incerto, para a ilha de Santa Maria.
As funções a exercer pelos 2 colaboradores, são: Implementação de trabalhos piloto para conservação de flora endémica;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do dia 8 de maio de 2020, na sede do sede do Parque Natural de Sta. Maria sita na Rua Teófilo Braga, nº10, 12, 14, 9580-535 Vila do Porto.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de Sta. Maria.
Foto: PHSilva // siaram.azores.gov.pt
#programalife #lifeprogramme #lifeipazoresnatura #redenatura2000 #acores #azores #secretariaregionaldaenergiaambienteeturismo #direcaoregionaldoambiente #azorina #santamaria #santamariaisland #ofertadeemprego #joboffer"</t>
  </si>
  <si>
    <t>"𝐋𝐈𝐅𝐄 𝐈𝐏 𝐀𝐳𝐨𝐫𝐞𝐬 𝐍𝐚𝐭𝐮𝐫𝐚 | 𝟏𝟏.𝟎𝟓.𝟐𝟎𝟐𝟎 | 𝐑𝐞𝐜𝐫𝐮𝐭𝐚𝐦𝐞𝐧𝐭𝐨 𝐝𝐞 𝟏 𝐚𝐬𝐬𝐢𝐬𝐭𝐞𝐧𝐭𝐞 𝐨𝐩𝐞𝐫𝐚𝐜𝐢𝐨𝐧𝐚𝐥 𝐩𝐚𝐫𝐚 𝐚 𝐢𝐥𝐡𝐚 𝐝𝐨 𝐂𝐨𝐫𝐯𝐨 🌱🌳🍃
Está a decorrer, no âmbito projeto LIFE IP Azores Natura (LIFE17 IPE/PT/000010), o recrutamento, pela Sociedade de Gestão Ambiental e Conservação da Natureza - Azorina S.A., de 1 assistente operacional, em regime de contrato de trabalho a termo incerto, para a ilha do Corvo.
As funções deste cargo são: Implementação de trabalhos piloto para conservação de flora endémica: Conservação in-situ;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da publicação do presente anúncio, na sede do Parque Natural do Corvo sita na Canada da Graciosa s/n, 9980-031 Corvo.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do Corvo.
Foto: PHSilva // siaram.azores.gov.pt
#programalife #lifeprogram #lifeipazoresnatura #redenatura2000 #acores #azores #secretariaregionaldaenergiaambienteeturismo #direcaoregionaldoambiente #direcaoregionaldosassuntosdomar #azorina #sepa #lapalmareservadabiosfera #corvo #corvoisland #ofertadeemprego #joboffer"</t>
  </si>
  <si>
    <t>"LIFE IP Azores Natura | 12.05.2020 | Desafio - O jogo da cadeia alimentar / Challenge - The food chain game
PT
Hoje apresentamos mais um desafio dirigido aos mais novos: o jogo da cadeia alimentar. Ajuda as nossas espécies alvo do projeto LIFE IP Azores Natura a encontrarem a sua comida ligando os pontos entre as duas colunas. Para isso, faz download da imagem, abre-a num programa de edição como o “Paint” e diverte-te!
EN
Today we present another challenge for the children: “The food chain game”. Help our target species of the LIFE IP Azores Natura programme to find their food connecting the dots in both columns. So, download the image, open it in an image-editing programme like “Paint” and have fun! 
#programalife #lifeprogramme #lifeipazoresnatura #redenatura2000 #acores #azores #secretariaregionaldaenergiaambienteeturismo #direcaooregionaldoambiente #direcaoregionaldosassuntosdomar #azorina #spea #lapalmareservadabiosfera #educaçãoambiental #environmentaleducation 
"</t>
  </si>
  <si>
    <t>"LIFE IP Azores Natura | 12.05.2020 | Seminário online sobre o recém-lançado BlueInvest Fund / Investors’ webinar on the newly lauched BlueInvest Fund 🐋🌍
PT
Enquadrado na ação F3 do projeto LIFE IP Azores Natura, destinada à criação de um grupo de trabalho com o objetivo de coordenar e implementar projetos suportados por fundos complementares, estamos a ajudar a divulgar o seminário online sobre o “BlueInvest Fund: o que é e como funciona?” Vai ser também apresentada uma atualização das atividades corporativas e de investidores na plataforma BlueInvest.
Esta iniciativa é do Fundo Europeu de Investimento, que conta com o apoio do Fundo Europeu de Investimento Estratégico, tendo como objetivo o financiamento de empresas com produtos e serviços inovadores que operam na Economia Azul, assente nas potencialidade do Mar, e contribuam para o cumprimento das prioridades do Acordo Verde Europeu.
Se deseja participar, registe-se aqui: https://cutt.ly/Kynv1at
Data: Quinta-feira 14 de maio
Hora: 16:00 – 17:00 – Hora Central Europeia
Está também disponível através deste link (https://es.surveymonkey.com/r/ALDFG30AP_V4), um questionário que terminará a 31 de maio de 2020, que pretende reunir ideias sobre a integração de princípios da economia circular no desenho dos instrumentos de pesca, de forma a contribuir para a redução de plástico no oceano, fazendo face às novas políticas tomadas pela UE.
EN
Action F3 of the LIFE IP Azores Natura programme has the objective of creating a working group to coordinate and implement projects supported by complementary funds.
Within the framework of this action, we will help publicize the online seminar on the “BlueInvest Fund: what is it and how does it work?” An update on corporate and investor activities will also be presented on the BlueInvest platform.
This is an initiative of the European Investment Fund, supported by the European Strategic Investment Fund, earmarked financing for enterprises with innovative products and services that can help the blue economy fulfill the priorities of the Green Europe Agreement.
If you want to participate, register here: https://cutt.ly/Kynv1at
Date: Thursday, May 14
Time: 16:00 - 17:00 - Central European Time
Also available on this link (https://es.surveymonkey.com/r/ALDFG30AP_V4) is a questionnaire that will end on May 31, 2020, which has been prepared to gather views about future design of fishing gear, and how it can contribute to the reduction of plastic in the ocean, framed in the new policies of the EU.
#ProgramaLife #LifeProgramme #LifeIPAzoresNatura #RedeNatura2000 #Acores #Azores #SecretariaRegionaldaEnergiaAmbienteTurismo #DirecaoRegionaldoAmbiente #DirecaoRegionaldosAssuntosdoMar #BlueInvestWebinar #EconomiaAzul #BlueEconomy #AcordoVerdeEuropeu #EuropeanGreenDeal"</t>
  </si>
  <si>
    <t>"LIFE IP Azores Natura | 13.05.2020 | Recrutamento de 3 assistentes operacionais para a ilha das Flores 🌳🌿🍃
Está a decorrer, no âmbito projeto LIFE IP Azores Natura (LIFE17 IPE/PT/000010), o recrutamento, pela Sociedade de Gestão Ambiental e Conservação da Natureza - Azorina S.A., de 3 assistentes operacionais, em regime de contrato de trabalho a termo incerto, para a ilha das Flores.
As funções deste cargo são: Implementação de trabalhos piloto para conservação de flora endémica: Conservação in-situ;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seguintes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do dia 12 de maio de 2020, na sede do Parque Natural das Flores sita na Rua do Boqueirão, 2-A, 9970-390 Santa Cruz das Flores.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das Flores.
Foto: PHSilva // siaram.azores.gov.pt
#programalife #lifeprogramme #lifeipazoresnatura #redenatura2000 #acores #azores #secretariaregionaldaenergiaambienteeturismo #direcaoregionaldoambiente #azorina #flores #floresisland #ofertadeemprego #joboffer"</t>
  </si>
  <si>
    <t>LIFE IP Azores Natura | 19.05.2020 | Desafio "À Procura da Natureza" / Challenge "Searching for Nature" 🌳🌍🍃
PT
Dois projetos LIFE dão as mãos para ensinar e divertir todos os seus seguidores. Segue as instruções dadas pelo LIFE VIDÁLIA e diverte-te! ✍️🙂
EN
Two LIFE projects join hands to teach and entertain their followers. Folow the instructions given by the LIFE VIDÁLIA programme and have fun!✍️🙂
#programalife #lifeprogramme #lifevidalia #lifeipazoresnatura #redenatura2000 #parcerias #partnership #educaçaoesensibilizaçãoambiental #environmentaleducationandawareness #Açores #Azores</t>
  </si>
  <si>
    <t>"LIFE IP Azores Natura | 19.05.2020 | Recrutamento de 2 assistentes operacionais para a ilha da Graciosa 🍃🌱🌍
Está a decorrer, no âmbito projeto LIFE IP Azores Natura (LIFE17 IPE/PT/000010), o recrutamento, pela Sociedade de Gestão Ambiental e Conservação da Natureza - Azorina S.A., de 2 assistentes operacionais, em regime de contrato de trabalho a termo incerto, para a ilha da Graciosa.
As funções deste cargo são: Implementação de trabalhos piloto para conservação de flora endémica: Conservação in-situ;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da publicação do presente anúncio, na sede do Parque Natural da Graciosa sita na Rua Victor Cordon, nº11, 9880-390 Santa Cruz da Graciosa.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da Graciosa.
Foto: PHSilva // siaram.azores.gov.pt
#programalife #lifeprogramme #lifeipazoresnatura #redenatura2000 #acores #azores #secretariaregionaldaenergiaambienteeturismo #direcaoregionaldoambiente #azorina #graciosa #graciosaisland #ofertadeemprego #joboffer"</t>
  </si>
  <si>
    <t>"LIFE IP Azores Natura | 19.05.2020 | Recrutamento de 7 assistentes operacionais para a ilha da Terceira 🌳🍃
Está a decorrer, no âmbito projeto LIFE IP Azores Natura (LIFE17 IPE/PT/000010), o recrutamento, pela Sociedade de Gestão Ambiental e Conservação da Natureza - Azorina S.A., de 7 assistentes operacionais, em regime de contrato de trabalho a termo incerto, para a ilha da Terceira.
As funções deste cargo são: Implementação de trabalhos piloto para conservação de flora endémica: Conservação in-situ;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da publicação do presente anúncio, na sede do Parque Natural da Terceira sita na Rua do Galo, nº118, 9700-091 Angra do Heroísmo.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da Terceira.
Foto: PHSilva // siaram.azores.gov.pt
#programalife #lifeprogramme #lifeipazoresnatura #redenatura2000 #acores #azores #secretariaregionaldaenergiaambienteeturismo #direcaoregionaldoambiente #azorina #terceira #terceiraisland #ofertadeemprego #joboffer"</t>
  </si>
  <si>
    <t>"LIFE IP Azores Natura | 20.05.2020 | Campanha 'Açores Entre-Mares 2020': Conecta-te ao Oceano! / Connect to the Ocean: Azores 'Entre Mares' 2020 campaign
PT
A partir de hoje, Dia Europeu do Mar, e até ao Dia Mundial dos Oceanos, a 8 de junho, conecta-te ao Oceano!
Participar e partilhar online é o desafio desta campanha promovida pela Direção Regional dos Assuntos do Mar, em colaboração com diversos parceiros, há mais de uma década e que desenvolve, este ano, várias iniciativas enquadradas no projeto LIFE IP Açores Natura.
EN
From today, European Maritime Day, and until World Oceans Day on June 8, connects you to the Ocean!
Participating and sharing online is the challenge of this campaign promoted in the Azores by the Regional Directorate for Sea Affairs, in collaboration with several partners, for more than a decade and which develops, this year, several initiatives within the LIFE IP Azores Natura project.
Saiba aqui, como navegar online 'Entre-Mares' / Find out here, how to surf online 'Entre-Mares'!:
#AcoresEntreMares2020
Instagram: acoresentremares
Facebook: https://www.facebook.com/direcaoregionalassuntosmar/
#programalife #lifeprogramme #lifeipazoresnatura #redenatura2000 #acores #azores #DiaEuropeuDoMar #EuropeanMaritimeDay #DiaMundialDosOceanos #WorldOceansDay #direcaoregionaldoambiente #direcaoregionaldosassuntosdomar #azorina #spea #lapalmareservadabiosfera"</t>
  </si>
  <si>
    <t>LIFE IP Azores Natura | 20.05.2020 | Recrutamento de 3 assistentes operacionais para a ilha do Faial</t>
  </si>
  <si>
    <t>LIFE IP Azores Natura | 20.05.2020 | Recrutamento de 3 assistentes operacionais para a ilha de São Jorge</t>
  </si>
  <si>
    <t>LIFE IP Azores Natura | 21.05.2020 | Dia Europeu da Rede Natura 2000 / European day of the Natura 2000 Network</t>
  </si>
  <si>
    <t>LIFE IP Azores Natura | 21.05.2020 | 28º aniversário do programa LIFE / 28th anniversary of LIFE programme</t>
  </si>
  <si>
    <t>LIFE IP Azores Natura | 21.05.2020 | ❗️‘Serra da Tronqueira/ Planalto dos Graminhais’, na ilha de São Miguel, classificada como Zona Especial de Conservação (ZEC) da Rede Natura 2000 / 'Serra da Tronqueira / Planalto dos Graminhais', on São Miguel island, classified as a Special Conservation Area of the Natura 2000 Network ❗️👍</t>
  </si>
  <si>
    <t>LIFE IP Azores Natura | 22.05.2020 |❗️Açores superam objectivos da Estratégia Global para a Conservação das Plantas / Azores exceed objectives of the Global Strategy for the Conservation of Plants❗️ 🌿🌱</t>
  </si>
  <si>
    <t>LIFE IP Azores Natura | 24.05.2020 | Dia Europeu dos Parques Naturais / European Day of Nature Parks</t>
  </si>
  <si>
    <t>LIFE IP Azores Natura | 26.05.2020 | Recrutamento de 3 assistentes operacionais para a ilha de São Miguel ✅🍃🌳</t>
  </si>
  <si>
    <t>LIFE IP Azores Natura | 30.05.2020 | Quiz do Dia Europeu da Rede Natura 2000 / European Day of the Natura 2000 Network Quiz 🇪🇺🌳🐦👇👇</t>
  </si>
  <si>
    <t>LIFE IP Azores Natura | 04.06.2020 | Região assinala Dia Mundial com conferência web “Mais Ambiente, mais Açores” / Region marks World Day with web conference “More Environment, more Azores”</t>
  </si>
  <si>
    <t>LIFE IP Azores Natura | 04.06.2020 | Governo dos Açores promove mapeamento de lixo marinho no Faial e Pico, no âmbito do projeto LIFE IP Azores Natura / Azores Government promotes mapping of marine waste in Faial and Pico Islands,under the LIFE IP Azores Natura project 🌊🐋🌍
PT 🇵🇹
O Diretor Regional dos Assuntos do Mar revelou que já começaram os trabalhos iniciais de conservação no mar enquadrados na ação ‘Gestão de Habitats Costeiros’, no âmbito do LIFE IP Azores Natura, o maior projeto de conservação alguma vez concebido para os Açores.
Estão a ser realizados mergulhos exploratórios para o mapeamento do lixo nos fundos de três áreas marinhas classificadas, nomeadamente a Reserva Natural das Caldeirinhas, no Faial, a Baixa do Sul, no canal Faial-Pico, e os Ilhéus da Madalena, no Pico.
Segundo Filipe Porteiro, trata-se de “uma ação de conservação em recifes e em áreas da Rede Natura 2000, como é o caso das Caldeirinhas, a primeira reserva marinha da Região”, classificada em 1984, e que visa “a recuperação destes habitats em termos de limpeza de lixo depositado”.
“Esta é a primeira atividade para prospeção e para identificar as áreas mais problemáticas”, disse, acrescentando que “depois há a fase do mapeamento, para sabermos exatamente onde o lixo está e usar alguma metodologia para perceber como ali se deposita”.
Com os resultados destes mergulhos exploratórios serão elaborados mapas e afinados os protocolos para a posterior remoção do lixo marinho existente, trabalhos que deverão decorrer ao longo do verão.
O Diretor Regional salientou que “a ação final de recuperação dos habitats pretende envolver as marítimo-turísticas e a sociedade em ações de limpeza, para explorar estes recifes da Rede Natura 2000 na sua beleza máxima”.
Filipe Porteiro adiantou ainda que, depois do lixo ser retirado, “vai ser possível realizar uma monitorização subsequente que permita avaliar as taxas de deposição de novo lixo naquelas zonas”.
Segundo o Diretor Regional, as áreas que são alvo desta ação apresentam “situações diferentes”, dado que uma das áreas tem uma proteção integral e as outras duas apresentam um menor grau de proteção.
“A zona dos Ilhéus da Madalena tem lixo de cinco ou seis séculos de utilização do canal, que foi sendo depositado e foi coberto por sedimentos, bem como lixo que foi lançado ao mar, ou que flutua e que se afunda nessa área”.
Neste sentido, referiu que vai ser possível comparar esta zona, “historicamente utilizada para a pesca e para a navegação”, e que, desde 2016, passou a ser uma área de restrição à pesca, “com o recife da Baixa do Sul, que é utilizado pela pesca, e a Reserva das Caldeirinhas, onde as atividades humanas estão vedadas”.
No âmbito do LIFE Azores Natura, estão a ser planeados e desenvolvidos, na sua componente marinha, trabalhos para complementar medidas de conservação já existentes, nomeadamente este tipo de ações ligadas à recuperação de habitats marinhos, bem como ao controlo de espécies marinhas invasoras e à monitorização de atividades humanas no mar.
Estas ações de mergulho para mapeamento de lixo são coordenadas pela Direção Regional dos Assuntos do Mar, com a colaboração da empresa Flying Sharks.
EN 🇬🇧
Framed in the LIFE IP Azores Natura project, exploratory dives are being carried out to map the waste at the bottom of three classified marine areas, namely the Caldeirinhas Nature Reserve, in the Faial-Pico channel, and in the Madalena islets on Pico Island.
With the results of these exploratory dives, maps will be elaborated and the protocols for the subsequent removal of existing marine litter will be refined, works that should take place throughout the summer.
According to Felipe Porteiro, the Regional Director of the Marine Affairs, it is “a conservation action in reefs and in areas of the Natura 2000 Network, as is the case of Caldeirinhas, the first marine reserve in the Region”, classified in 1984, and which aims at “the recovery of these habitats though the removal of marine garbage”.
The Regional Directorate for Marine Affairs coordinates these diving actions for garbage mapping, with the collaboration of Flying Sharks.
Fotografias/Photos: Flying Sharks
Notícia na íntegra/ Full report: http://www.azores.gov.pt/…/Governo+dos+A%c3%a7ores+promove+…
Reportagem na RTP Açores / Jounalistic reporting in RTP Açores: https://www.rtp.pt/…/areas-marinhas-protegidas-sujeitas-a-a…
#programalife #lifeprogramme #lifeipazoresnatura #RedeNatura2000 #direçãoregionaldoambiente #direcaoregionaldosassuntosdomar #azorina #spea #lapalmareservadabiosfera #lixomarinho #marinelitter</t>
  </si>
  <si>
    <t>Reunião de divulgação e comunicação de ações de Educação Ambiental</t>
  </si>
  <si>
    <t>Azorina, Faial</t>
  </si>
  <si>
    <t>LIFE IP Azores Natura\Reunião de Duvulgação e comunicação de ações EA</t>
  </si>
  <si>
    <t>Reunião de ecotecas</t>
  </si>
  <si>
    <t>LIFE IP Azores Natura \ Reunião de Ecotecas</t>
  </si>
  <si>
    <t>LIFE Info Day 2020</t>
  </si>
  <si>
    <t>Online meeting</t>
  </si>
  <si>
    <t>No</t>
  </si>
  <si>
    <t>Reunião de Comunicação - LIFE IP Azores Natura</t>
  </si>
  <si>
    <t>LIFE IP Azores Natura \ Reunião de comunicação</t>
  </si>
  <si>
    <t xml:space="preserve">LIFE IP Azores Natura | 08.06.2020 | Aves marinhas – Puffinus lherminieri (Frulho) / Seabirds - Puffinus lherminieri
PT
O Frulho (Puffinus lherminieri) é uma ave marinha pequena, com um comprimento entre os 28 e os 30 cm e um peso médio de 172g. Apresenta coloração preta na parte superior e branca na parte inferior do corpo e asas; as patas e o bico são pretos, com tom ligeiramente azulado.
Esta espécie alimenta-se de pequenos peixes e cefalópodes, mergulhando em média a 15m de profundidade para os capturar. Regressa aos locais de nidificação em meados de agosto, onde a fêmea põe um único ovo, entre os meses de janeiro e fevereiro, não conseguindo reproduzir-se novamente no mesmo ano em caso de fracasso. A incubação dura cerca de 45 dias e ambos os progenitores participam neste processo. A cria sai do ninho entre o fim de maio e o início de junho.
A população açoriana desta espécie reduziu drasticamente aquando da descoberta das ilhas, com a introdução de mamíferos, aliada à exploração destas aves para alimentação e extração de óleo. A espécie está incluída na lista de espécies ameaçadas/em declínio da Comissão OSPAR e está também incluída no Anexo I da Diretiva Aves. É uma das espécies alvo abrangida pelo projeto LIFE IP Azores Natura enquadrada nas ações de “Implementação de trabalhos integrados de conservação para Aves Marinhas” (C6) e "controlo e erradicação de espécies exóticas invasoras" (C8). 
EN
Audubon’s shearwater (Puffinus lherminieri) is a small seabird, with a length between 28 and 30 cm and an average weight of 172g. It has black coloring on the upper part and white on the lower body and wings; the legs and beak are black, with a slightly bluish hue.
This species feeds on small fish and cephalopods, diving an average of 15m deep to catch them. Returns to the nesting places in mid-August, where the female lays a single egg, between the months of January and February, with no possibility of carrying out a replacement posture in case of failure. The incubation lasts about 45 days and both parents participate in this process. Fledglings leave the nest between the end of May and the beginning of June.
The Azorean population of this species reduced dramatically when the islands were discovered, with the introduction of terrestrial mammals, combined with the exploitation of these birds for food and oil extraction. The species is included in the OSPAR Commission list of endangered/declining species and is also included in Annex I of the Birds Directive. It is one of the target species covered by the LIFE IP Azores Natura project as part of the actions of “Implementation of integrated conservation works for Seabirds” (C6) and "Control and eradication of invasive alien species" (C8).
http://siaram.azores.gov.pt/fauna/aves/aves-marinhas/frulho/_geral/Vocalizacoes.mp3
#programalife #lifeprogramme #lifeipazoresnatura #RedeNatura2000 #direçãoregionaldoambiente #direcaoregionaldosassuntosdomar #azorina #spea “lapalmareservadabiosfera #conservaçãodanatureza #natureconservation #avesmarinhas #seabirds #frulho #Puffinuslherminieri
</t>
  </si>
  <si>
    <t>LIFE IP Azores Natura | 08.06.2020 | Dia Mundial dos Oceanos / World Oceans Day 🌊🌍
PT 🇵🇹
Neste dia celebra-se o Dia Mundial dos Oceanos criado pela ONU em 1992, tendo como tema central este ano a importância para da inovação para a sustentabilidade.
O projeto LIFE IP Azores Natura irá desenvolver, no decorrer do projeto, várias ações relacionadas com a proteção e conservação do nosso oceano, bem como da biodiversidade nele existente.
Mais informação:
Iniciativa do OMA para o Dia Mundial dos Oceanos: https://www.facebook.com/…/a.15511254918…/2578444725756198/…
Acompanha, em direto as palavras do Secretário Regional do Mar, Ciência e Tecnologia, e do Diretor Regional dos Assuntos do Mar: https://www.facebook.com/watch/live/?v=3274148729282993&amp;ref=watch_permalink
EN 🇬🇧
On this day, we celebrate the World Oceans Day created by the UN in 1992, having, this year, as a theme the importance for innovation for sustainability.
The LIFE IP Azores Natura project will develop, several actions related to the protection and conservation of our ocean, as well as the biodiversity in it.
For more information:
The OMA indicative for the World Oceans Day: https://www.facebook.com/…/a.15511254918…/2578444725756198/…
Watch, live, the Regional Secretary for the Sea, Science and Technology and the Regional Director for the Sea Affairs: https://www.facebook.com/watch/live/?v=3274148729282993&amp;ref=watch_permalink
#programalife #lifeprogramme #lifeipazoresnatura #RedeNatura2000 #DiaMundialdosOceanos2020 #WolldsOceanDay2020</t>
  </si>
  <si>
    <t xml:space="preserve">LIFE IP AZORES NATURA | 16.06.2020 | Trabalhos de campo no Ilhéu da Vila / Field work on Vila Islet
PT
O projeto LIFE IP AZORES NATURA encontra-se já a desenvolver trabalhos de campo no Ilhéu da Vila no âmbito da ação C6.1 “Restauração de habitat para as aves marinhas em ilhéus” e D5.1 “Monitorização de habitats terrestres, espécies e problemas de conservação”.
De 6 a 7 de junho a equipa técnica da SPEA efetuou os seguintes trabalhos:
_ monitorização de 127 ninhos de alma-negra (40 ninhos ocupados por um adulto com ovo ou por 2 adultos);
_ monitorização de 112 ninhos de cagarro (90 ninhos ocupados por um adulto com ovo, ovo ou 2 adultos);
_ realização de escutas noturnas para deteção de estapagado e painho-de-monteiro, contudo, sem sucesso;
_ realização do censo de garajaus.
EN
The LIFE IP AZORES NATURA project is already carrying out field work on Vila Islet within the frame of action C6.1 “Restoration of seabird habitat on islets” and D5.1 “Monitoring of terrestrial habitats, species and conservation problems”.
From 6th to 7th of June a team of SPEA carried out the following works:
_monitoring of 127 nests of Bulweria bulwerii (40 nests occupied by an adult with egg or by 2 adults);
_monitoring of 112 nests of Calonectris borealis (90 nests occupied by an adult with egg, egg or 2 adults);
_nocturnal recording of bird song of Puffinus puffinus and Hydrobates monteiroi, however, without success;
_census of Sterna dougalli.
#programalife #lifeprogramme #lifeipazoresnatura #redenatura2000 #direcaoregionaldoambiente #direcaoregionaldosassuntosdomar #azorina #spea #lapalmareservadabiosfera #monitorizacao #monitoring #avesmarinhas #seabirds
</t>
  </si>
  <si>
    <t xml:space="preserve">LIFE IP Azores Natura | 17.06.2020 | Espécies invasoras – 𝘐𝘱𝘰𝘮o𝘦𝘢 𝘪𝘯𝘥𝘪𝘤𝘢 / Invasive species – 𝘐𝘱𝘰𝘮o𝘦𝘢 𝘪𝘯𝘥𝘪𝘤𝘢
PT
Esta espécie, bem conhecida por muitos, é uma trepadeira introduzida como ornamental na Região. Possui grandes flores roxas, caules flexíveis e resistentes de onde são emitidas gemas que promovem o seu crescimento e extensão. Reproduz-se através de fragmentos dos caules, que enraízam facilmente e forma tapetes impenetráveis, que cobrem árvores, arbustos e outras espécies, provocando a sua morte, e impedindo o desenvolvimento da vegetação nativa.
Atendendo às às suas características invasoras, o projeto LIFE IP Azores Natura incluiu esta espécie nos trabalhos de conservação e erradicação para controlo de espécies invasoras em habitats terrestres restaurados, enquadrados na ação C8.1.
EN
This species, well known to everyone, is a vine type plant, introduced as an ornamental in the region of the Azores. It has large purple flowers, flexible and resistant stems with buds, which help in its growth and extension. This species reproduces through fragments of the stems that develops roots easily.
It forms impenetrable carpets that cover trees, shrubs and other species causing their death, and preventing the development of native vegetation.
Taking into considerations the invasive potential of this species, the LIFE IP Azores Natura programme will develop control and eradication works of invasive alien species in restored terrestrial habitats within the framework of action C8.1.
Fotografia / Photo: siaram.azores.gov.pt
#programalife #lifeprogramme #lifeipazoresnatura #redenatura2000 #acores #azores #direcaoregionaldoambiente #direcaoregionaldosassuntosdomar #azorina #spea #lapalmareservadabiosfera #conservacaonatureza #natureconservation #conservacaodehabitats #habitatconservation #especiesinvasoras #invasivealienspecies #IAS #ipomoeaindica
</t>
  </si>
  <si>
    <t xml:space="preserve">LIFE IP Azores Natura | 20.06.2020 | Quiz
PT
Hoje apresentamos mais um quiz sobre o projeto LIFE IP Azores Natura, onde se propõe questões relacionadas com o projeto, espécies alvo, e outras questões sobre o património natural do arquipélago dos Açores.
Este quiz irá fechar no final deste mês e, para os vencedores, irá haver prémios. Aceda ao link, participe e divirta-se!
EN
Today we present another quiz about the LIFE IP Azores Natura programme, it presents questions related to the programme, target species, and other questions about the natural heritage of the Azores archipelago.
This quiz will close at the end of this month and, for the winners, there will be prizes. Access the link, participate and have fun!
#ProgramaLife #LifeProgramme #LifeIPAzoresNatura #RedeNatura2000 #Acores #Azores #SecretariaRegionaldaEnergiaAmbienteeTurismo #DirecaoRegionaldoAmbiente #Azorina #EducacaoAmbiental #EnvironmentalEducation
</t>
  </si>
  <si>
    <t>LIFE IP Azores Natura | 22.06.2020 | Nunca perdemos o 'nosso' priolo de vista / We never lose sight of 'our' priolo 😊❗️
PT 🇵🇹
A Sociedade Portuguesa para o Estudo das Aves - SPEA, uma das cinco beneficiárias do nosso projeto integrado, mesmo tendo tido de adiar a realização do IV Atlas do Priolo para o próximo ano - à semelhança do que está a acontecer um pouco por todo o mundo -, não deixou de monitorizar esta ave endémica de São Miguel, mais especificamente da zona montanhosa a leste da ilha, que abrange os concelhos de Nordeste e da Povoação.
EN 🇬🇧
The Portuguese Society for the Study of Birds - SPEA, one of the five beneficiaries of our integrated project, even though it had to postpone the realization of the IV Atlas of Priolo until next year - similarly to what is happening around the world -, did not fail to monitor this endemic bird from São Miguel, more specifically from the mountainous area to the east of the island, which includes the municipalities of Nordeste and Povoação.
#ProgramaLife #LifeProgramme #LifeIPAzoresNatura #RedeNatura2000 #Acores #Azores #DirecaoRegionaldoAmbiente #DirecaoRegionaldosAssuntosdoMar #Azorina #SPEA #LaPalma</t>
  </si>
  <si>
    <t>LIFE IP Azores Natura | 05.06.2020 | Porque hoje é Dia Mundial do Ambiente, oiça e veja aqui a conferência web “Mais Ambiente, mais Açores” / Because today is World Environment Day, listen and see here the web conference “More Environment, more Azores” 🌍🌳🐦🐋🍃
🇵🇹 Veja agora, ou mais tarde / 🇬🇧 See now or later!!
#programalife #lifeprogramme #lifeipazoresnatura #redenatura2000 #direcaooregionaldoambiente #direcaoregionaldosassuntosdomar #azorina #spea #lapalmareservadabiosfera #diamundialdoambiente2020 #worldenvironmentday2020</t>
  </si>
  <si>
    <t>Ocean's of plastic</t>
  </si>
  <si>
    <t>PN Santa Maria</t>
  </si>
  <si>
    <t>C10</t>
  </si>
  <si>
    <t>Awareness raising</t>
  </si>
  <si>
    <t>Auditório da Casa dos Fósseis / Centro de Interpretação Adalberto Pombo</t>
  </si>
  <si>
    <t>Alert the population to the problem of plastic waste at sea, and its impacts on marine ecosystems through the viewing of a documentary "Plastic oceans". Debate on the topic with all participants</t>
  </si>
  <si>
    <t>Activity integrated in the Open Park program developed by the Santa Maria Natural Park</t>
  </si>
  <si>
    <t>Voluteering in Pico Matias Simão</t>
  </si>
  <si>
    <t>PN Terceira</t>
  </si>
  <si>
    <t>C4.1</t>
  </si>
  <si>
    <t>Pico Matias Simão</t>
  </si>
  <si>
    <t>Volunteer activity for planting endemic species in order to reforest the Pico Matias Simão area</t>
  </si>
  <si>
    <t>Atividade desenvolvida pelo PN da Terceira e integrada no programa do Parque Aberto</t>
  </si>
  <si>
    <t>Endemic plantation</t>
  </si>
  <si>
    <t>PN Pico</t>
  </si>
  <si>
    <t>Planalto Central</t>
  </si>
  <si>
    <t>Volunteer activity for planting endemic species in order to improve the endemic species population's in Planalto Central</t>
  </si>
  <si>
    <t>Open Park program activity</t>
  </si>
  <si>
    <t>Caldeirão - A wetland to discover</t>
  </si>
  <si>
    <t>PN Corvo</t>
  </si>
  <si>
    <t>Caldeirão</t>
  </si>
  <si>
    <t>Guide visit in the Seabird Interpretation Center and lecture about wetlands importantance</t>
  </si>
  <si>
    <t>Diana Pereira</t>
  </si>
  <si>
    <t>Using EU LIFE Funding for Private Land Conservation Confirmation</t>
  </si>
  <si>
    <t>Webinar</t>
  </si>
  <si>
    <t>Utter oppositte? Conservation in a Commercial Farming Context</t>
  </si>
  <si>
    <t>Gestão e controlo de plantas invasoras</t>
  </si>
  <si>
    <t>Webniar</t>
  </si>
  <si>
    <t>Diana Pereira e Sol Heber</t>
  </si>
  <si>
    <t>Webninar</t>
  </si>
  <si>
    <t>Seminário final INVADER-IV</t>
  </si>
  <si>
    <t>Reunião de preparação para o Campo de Voluntariado dos Açores - Graciosa</t>
  </si>
  <si>
    <t>\\s5535srv\lifeipazoresnatura\1 - Gestao\Lista de Presenças\2020.07.07 - Reunião de preparação para o Campo de Voluntariado dos Açores - Graciosa.docx</t>
  </si>
  <si>
    <t>\\s5535srv\lifeipazoresnatura\0 - Comunicaçao\Fotos\2020.07.07 - Reunião campo de voluntariado - Graciosa</t>
  </si>
  <si>
    <t>LIFE IP AZORES NATURA | 23.06.2020 | Trabalhos de campo no Ilhéu da Praia e Ilhéu de Baixo / Field work on Praia Islet and on Baixo Islet ‼️🐦
PT 🇵🇹
O projeto LIFE IP AZORES NATURA esteve, de 16 a 19 de junho, nos Ilhéus da Praia e de Baixo realizando trabalhos de campo no âmbito da ação C6.1 “Restauro de habitat para as aves marinhas em ilhéus” e D5.1 “Monitorização de habitats terrestres, espécies e problemas de conservação”, onde foram registados os seguintes dados pela equipa técnica da SPEA:
Ilhéu da Praia:
_ 173 ninhos de Hydrobates monteiroi (Painho-de-monteiro) monitorizados, 61 ocupados;
_ 55 ninhos de Calonectris borealis (Cagarro);
_ 2 crias de Puffinus lherminieri (Frulho), prontas a emancipar;
_ Escutas com deteção de Puffinus puffinus (Estapagado);
_1 ninho de Bulweria bulwerii (Alma-negra) com ovo, confirmando pelo 2º ano consecutivo a nidificação da espécie naquele local.
Ilhéu de Baixo:
_ 14 ninhos de Bulweria bulwerii (Alma-negra);
_ 66 ninho de Calonectris borealis (Cagarro) monitorizados.
EN🇬🇧
The LIFE IP AZORES NATURA project has been from 16 to 19 of June on the Praia and Baixo Islets carrying out fieldwork within the frame of action C6.1 “Restoration of seabird habitat on islets” and D5.1 “Monitoring of terrestrial habitats, species and conservation problems”, where the following data was registered by a team from SPEA:
Praia Islet:
_ 173 nests of Hydrobates monteiroi monitored, of which 61 were occupied;
_ 55 nests of Calonectris borealis;
_ 2 cubs of Puffinus lherminieri ready to leave the nest;
_ Nocturnal recording of bird song with detection of Puffinus puffinus;
_ 1 nest of Bulweria bulwerii with egg, witch confirms, for the second year the nesting of this species on the islet.
Baixo Islet:
_ 14 nests of Bulweria bulwerii;
_ 66 nests of Calonectris borealis monitored.
#programalife #lifeprogramme #lifeipazoresnatura #redenatura2000 #direcaoregionaldoambiente #direcaoregionaldosassuntosdomar #azorina #spea #lapalmareservadabiosfera #monitorizacao #monitoring #avesmarinhas #seabirds</t>
  </si>
  <si>
    <t>LIFE IP Azores Natura |02.07.2020| 'Contamos' quase 8 mil garajaus nos Açores/ We 'count' almost 8 thousand garajaus in Azores
PT
O Diretor Regional dos Assuntos do Mar revelou hoje que o Censo de Garajaus 2020, desenvolvido no âmbito do MONIAVES - programa de monitorização de populações de aves marinhas dos Açores, complementar do Life IP Azores Natura -, concluiu existirem atualmente cerca de 7.950 aves nidificantes no arquipélago dos Açores.
Filipe Porteiro adiantou que o Censo - realizado durante o mês de junho -, revelou a existência de 3.347 casais de garajau-comum (Sterna hirundo), distribuídos por 167 colónias em todo o arquipélago, 630 casais de garajau-rosado (Sterna dougallii), distribuídos por 20 colónias em todas as ilhas, exceto em São Miguel, e um casal de garajau-de-dorso-preto (Onychoprion fuscatus) a nidificar no Ilhéu da Praia, na Graciosa.
O Censo de Garajaus 2020 foi coordenado pela Direção Regional dos Assuntos do Mar, em parceria com os Parques Naturais de Ilha e os Serviços de Ambiente, envolvendo oito técnicos superiores, 30 Vigilantes da Natureza e quatro voluntários da SPEA e do IOMA (Associação Asas do Mar - Instituto de Ornitologia dos Açores).
Desde 2016, o Governo dos Açores assumiu a coordenação do censo, sendo que a monitorização e recolha de dados populacionais de aves marinhas com estatuto de proteção regional, comunitária e internacional, como é o caso dos garajaus comum e rosado, constitui uma obrigação legal, não só no âmbito da Diretiva Quadro Estratégia Marinha, mas também da Diretiva Aves (Rede Natura 2000), tendo ainda enquadramento na Convenção OSPAR.
EN
The Regional Director for Sea Affairs revealed today that the Carajaus Census 2020, developed under Moniaves - a program for monitoring seabird populations, complementary to Life IP Azores Natura -, concluded that there are currently about 7,950 nesting birds in the Azores.
Filipe Porteiro said that the Census - carried out during the month of June - revealed the estimated existence of 3,347 couples of common tern (Sterna hirundo), distributed by 167 colonies across the archipelago, 630 couples of pink tern (Sterna dougallii) , spread over 20 colonies on all the islands, except São Miguel, and a pair of black-backed garajau (Onychoprion fuscatus) to nest at Ilhéu da Praia, in Graciosa.
The Garajaus Census 2020 was coordinated by the Regional Directorate for Sea Affairs, in partnership with the Ilha Natural Parks and the Environmental Services, involving eight senior technicians, 30 Nature Watchers and four volunteers from SPEA and OMA Azores Ornithology Institute).
Since 2016, the Government of the Azores has taken over the coordination of the census, also under the Birds Directive (Natura 2000 Network), and still within the framework of the OSPAR Convention.
Saiba mais em/Consult:
http://www.azores.gov.pt/…/Censo+de+Garajaus+deste+ano+apon…
#programalife #lifeprogramme #lifeipazoresnatura #redenatura2000 #MONIAVES #direcaooregionaldoambiente #direcaoregionaldosassuntosdomar #azorina #spea #lapalmareservadabiosfera</t>
  </si>
  <si>
    <t xml:space="preserve">LIFE IP AZORES NATURA | 13.07.2020 | Descemos à Caldeira na ilha do Faial e encontramos mais de meia centena de espécies de plantas / We descended to the Caldeira on Faial Island, and found more than 50 species of plants
PT
Equipas do projeto LIFE IP AZORES NATURA desceram à Caldeira para, no âmbito das ações A1, A1.1, C3.1 e C3.2, contribuírem para a elaboração do plano operacional desta ilha e para realizarem trabalhos de conservação ao nível da flora endémica.
Nesta descida, coordenada pela Direção Regional do Ambiente, em colaboração com o Jardim Botânico do Faial e o Parque Natural do Faial, foram identificadas 51 espécies de plantas, muitas delas em floração, destacando-se as espécies nativas raras Platanthera micrantha, Platanthera pollostantha, Diphasiastrum madeirense e Litorella uniflora.
EN
The LIFE IP AZORES NATURA project team descended to the caldera on Faial Island, within the scope of actions A1, A1.1, C3.1 and C3.2, in order to gather the necessary information for the elaboration of the operational plan of this island and to carry out conservation works regarding the endemic flora.
During this descent, coordinated by the Regional Directorate for the Environment, in collaboration with the Botanical Garden of Faial and the Faial Natural Park, 51 species of plants were identified, many of them in bloom. Noteworthy species, due to their rarity, include Platanthera micrantha, Platanthera pollostantha, Diphasiastrum madeirense and Litorella uniflora.
#programalife #lifeprogramme #lifeipazoresnatura #redenatura2000 #direcaoregionaldosambiente #jardimbotanicodofaial #parquenaturaldofaial #caldeira #ilhadoFaial #Faialisland
</t>
  </si>
  <si>
    <t>LIFE IP AZORES NATURA | 15.07.2020 | Primeiros resultados do mapeamento de lixo marinho em 3 AMPs da Rede Natura 2000/ First results of the mapping of marine litter in 3 Natura 2000 Network sites ‼️‼️
PT 🇵🇹
Este Verão, a Direção Regional dos Assuntos do Mar (DRAM) estará empenhada na implementação das ações relacionadas com a problemática do lixo marinho, no âmbito do projeto LIFE IP AZORES NATURA. 
No passado mês de junho foram realizados 8 mergulhos exploratórios, com o intuito de fazer uma avaliação inicial do estado de deposição de lixo nos fundos de três áreas marinhas protegidas da Rede Natura 2000: Baía das Caldeirinhas, Ilhéus da Madalena e Baixa do Sul. Este trabalho contou com a parceria do IMAR/Okeanos da Universidade dos Açores e da Flying Sharks, empresa contratada especificamente para realizar o trabalho técnico envolvido.
Foi registada a presença de lixo em todas as áreas, desde garrafas de vidro, fios elétricos e sacas de ração, a itens relacionados com atividade de pesca (chumbadas, amostras, linha de pesca, cabos, âncoras e uma amarração de um covo). Os resultados estão agora em análise e serão utilizados para a elaboração de mapas e definição de protocolos técnico-científicos para a posterior remoção do lixo encontrado especificamente nestes três locais, que serão depois alvo de uma monitorização regular ao longo dos próximos anos.
Paralelamente, a DRAM está já a planear campanhas de limpeza costeira e subaquática por toda a Região, com incidência nas áreas marinhas e costeiras da Rede Natura 2000. Serão divulgadas as ações planeadas para cada ilha muito brevemente, contando-se com a participação alargada de mergulhadores e da comunidade em geral. 
Todas estas ações contribuem para a implementação do projeto LIFE IP AZORES NATURA, especificamente da ação “C10. Restauro de habitats costeiros e marinhos”, que visa alcançar o bom estado ambiental das zonas costeiras e habitat recifes nos Açores.   
Junte-se a esta iniciativa! Contacte-nos através do email lifeip.azoresnatura@azores.gov.pt
Relatório da atividade disponível em: https://www.lifeazoresnatura.eu/wp-content/uploads/2020/07/Relat%C3%B3rio_MergulhosExploratorios_20200701.pdf
#programalife #lifeprogramme #lifeipazoresnatura #RedeNatura2000 #direcaoregionaldosassuntosdomar #azorina #conservaçãodanatureza #natureconservation #lixomarinho #marinelitter
EN 🇬🇧
This summer, the Regional Directorate for Maritime Affairs (DRAM) will be committed to implement actions related to the problem of marine litter, within the scope of the LIFE IP AZORES NATURA project.
On the 8th of June, exploratory dives were carried out in order to make an initial assessment of the state of litter deposition on the seafloors of three Marine Protected Areas of the Natura 2000 Network: ‘Baía das Caldeirinhas’, ‘Ilhéus da Madalena’ and ‘Baixa do Sul’. This work was performed with the collaboration of IMAR / Okeanos (University of the Azores) and Flying Sharks, a company specifically hired to carry out the technical work.
The presence of litter was recorded in all areas and was mostly composed by glass bottles, electrical wires, plastic bags, and items related to fishing activities (sinkers, fishing lures, fishing line, cables, anchors and parts of traps). The results are being analysed and mapped and will be used to delineate technical-scientific protocols for the subsequent removal of the litter found specifically in these three locations, which will then be subject to regular monitoring over the next years.
Meanwhile, DRAM is already planning coastal and underwater cleaning campaigns throughout the Region, focusing on the marine and coastal areas of the Natura 2000 Network. Information on the actions planned for each island will be released to the public soon; the involvement of divers and society in general is expected to add to the success of the campaigns.
All of these actions will contribute to the implementation of the LIFE IP AZORES NATURA project, specifically action “C10. Restoration of coastal and marine habitats”, which aims to achieve good environmental status in coastal areas and reef habitats in the Azores.
Join this initiative! Contact us by email lifeip.azoresnatura@azores.gov.pt
Activity report availabler at: https://www.lifeazoresnatura.eu/wp-content/uploads/2020/07/Relat%C3%B3rio_MergulhosExploratorios_20200701.pdf
#programalife #lifeprogramme #lifeipazoresnatura #redenatura2000 #acores #azores 
#direcaoregionaldosassuntosdomar #lixomarinho #marinelitter</t>
  </si>
  <si>
    <t>LIFE IP AZORES NATURA | 16.07.2020 | Flora endémica - Lactuca watsoniana / Endemic flora – Lactuca watsoniana
PT 
Em 1842 Hewett Cottrell Watson, um botânico britânico, passa os meses de maio a setembro a explorar as ilhas do Faial, Pico, Corvo e Flores publicando, mais tarde, notas sobre algumas espécies de flora dos Açores no "The London Journal of Botany". 
Uma das espécies publicada nas notas de Watson foi a Lactuca watsoniana (Alfacinha) herdando o nome do botânico, e que agora é alvo de atenção por parte projeto LIFE IP Azores Natura através da ação C3 "Implementação de projetos piloto para conservação de flora endémica", considerando que é uma das espécies mais raras da flora açoriana, existindo poucas populações conhecidas e habitualmente com menos de 6 indivíduos cada. Cresce acima dos 500 m em habitats protegidos como ribeiras, crateras e depressões ou sob coberto de floresta natural. É uma planta herbácea da família das alfaces, com folhas de mais de 20 cm de comprimento e escape floral com cerca de 1 m de comprimento. 
EN I
In 1842 Hewett Cottrell Watson, a British botanist, spends the months of May to September exploring Faial, Pico, Corvo and Flores islands, publishing later notes on some species of Azorean flora in "The London Journal of Botany ". 
One of the species published in Watson's notes was Lactuca watsoniana with the same name as the botanist, witch is now framed in the LIFE IP Azores Natura programme through action C3 “Implementation of pilot conservation works for conservation of endemic flora”, it is one of the rarest species of Azorean flora, with few known populations and usually with less than 6 individuals each. It grow’s above 500 m in protected habitats such as streams, craters and depressions or under natural forest cover. It is a herbaceous plant of the lettuce family, with leaves over 20 cm long and floral escape about 1 m long. 
#programalife #lifeprogramme #lifeipazoresnatura #redenatura2000 #acores #azores #secretariaregionaldaenergiaambienteeturismo #direcaooregionaldoambiente #direcaoregionaldosassuntosdomar #azorina #spea #lapalmareservadabiosfera #conservacaonatureza #natureconservation #conservacaodehabitats #habitatconservation #flora #lactucawatsoniana</t>
  </si>
  <si>
    <t xml:space="preserve">LIFE IP AZORES NATURA | 19.07.2020 | Fomos, mais uma vez, aos ilhéus da Praia e de Baixo na ilha Graciosa / We went, once again, to Praia and Baixo Islets off Graciosa Island
PT
Durante o mês de julho estivemos, mais uma vez, nos ilhéus da Praia e de Baixo, na ilha Graciosa, a efetuar um levantamento de espécies de flora nativas e invasoras, identificando os locais onde colocar ninhos artificiais e removendo ninhos artificiais destruídos pelo furacão Lourenço. Durante quatro noites procedeu-se também à captura, marcação e recaptura de algumas espécies de aves marinhas (painho-de-monteiro e alma-negra) com recurso a redes verticais para anilhagem e recolha de dados sobre indivíduos recapturados (já anilhados).
Estas ações decorreram no âmbito das ações C6.1, C8.1 e D5.1 do projeto LIFE IP AZORES NATURA, com os objetivos de melhorar os habitats das aves marinhas nos ilhéus, implementar um plano de controlo de espécies exóticas em habitats recuperados e a monitorização de problemas de conservação em espécies e habitats terrestres.
EN
During the month of July we went, once again, to Praia and Baixo Islets off Graciosa Island in order to carry out a survey of native and invasive plant species, as well as to identify the best locations to install artificial nests for seabirds, and to remove the artificial nests destroyed by the Lorenzo hurricane. During four nights, we also captured, marked and recaptured some species of seabirds (Monteiro’s storm petrel and Bulwer’s petrel) using vertical mist nets for banding new individuals and gathering data on recaptured (already banded) individuals.
These tasks were carried out within the scope of actions C6.1,C8.1 and D5.1 of the LIFE IP AZORES NATURA programme with the objective of restoring seabird habitats on islets, controlling invasive species in restored habitats and monitoring terrestrial habitats, species and conservation problems.
Fotos/Photos: Sol Heber
#programalife #lifeprogramme #lifeipazoresnatura #redenatura2000 #acores #azores #direcaoregionaldoambiente #spea #avesmarinhas #seabirds #especiesinvasoras #invasivespecies #conservacaodehabitats #habitatconservation
</t>
  </si>
  <si>
    <t>LIFE IP AZORES NATURA | 27.07.2020 | Campanha Regional de Limpezas Costeiras e Subaquáticas – Verão 2020 – Participe! / Regional Campaign for Coastal and Underwater Clean Up – Summer 2020 – Get involved! 
PT
Ao longo das próximas semanas, serão organizadas por todo o arquipélago limpezas costeiras e subaquáticas, no âmbito do projeto LIFE IP AZORES NATURA, enquadradas na campanha Açores Entre Mares / “Lixo Zero no Mar dos Açores” e constituindo-se como um dos eventos com o carimbo do Dia Europeu do Mar.
As campanhas de limpeza das zonas costeiras são já conhecidas - e mesmo prática comum - para muitos açorianos. Todos os anos, a Direção Regional dos Assuntos do Mar promove e coordena por todo o arquipélago campanhas dirigidas ao combate do lixo marinho, com o habitual enquadramento no programa do Açores Entre Mares, que arranca simbolicamente a 20 de maio, Dia Europeu do Mar.
Este ano, devido às circunstâncias extraordinárias em que vivemos, relacionadas com o COVID-19, estas ações não foram possíveis de realizar no calendário habitual. No entanto, com o progressivo “desconfinamento” que os Açores têm vindo a adotar, começa a ser praticável – com as devidas precauções – a sua realização. 
O objetivo é que todas as ilhas contem com, pelo menos, uma ação de sensibilização da sociedade açoriana para a problemática do lixo marinho. Além de ser uma campanha de recuperação de habitats e de sensibilização e educação ambiental, as campanhas de limpeza funcionam também como preparação das zonas costeiras para o verão e época balnear.
Coordenada pela Direção Regional dos Assuntos do Mar, a campanha conta com a colaboração da Azorina e da Direção Regional do Ambiente, com o apoio próximo, no terreno, dos Parques Naturais de Ilha, e com o envolvimento de várias entidades, desde câmaras municipais e juntas de freguesia, a ONGAs, associações e empresas privadas, para promover os eventos localmente.
O projeto LIFE IP AZORES NATURA potencia oportunidades como esta, de envolvimento e colaboração entre entidades diversas, de promoção do voluntariado ambiental, e o envolvimento de vários setores da sociedade, com o objetivo comum de manter – e quando necessário melhorar – o estado ambiental e preservar o património natural dos Açores.
Para mais informações sobre como se envolver, através da organização ou participação numa limpeza costeira e/ou subaquática, contacte-nos ou visite a página do LIFE IP AZORES NATURA (https://www.lifeazoresnatura.eu/voluntariado/).</t>
  </si>
  <si>
    <t>LIFE IP AZORES NATURA | 22.07.2020 | Programa de voluntariado incentiva jovens para a conservação da natureza e da biodiversidade 🍃🐦🙌👫👇
PT
O Projeto LIFE IP Azores Natura está a promover campos de voluntariado gratuitos em várias ilhas, com o objetivo de sensibilizar os jovens e as comunidades circundantes para a importância da prática de ações concretas de conservação da natureza e da biodiversidade.
Nesse sentido, a iniciativa ‘Volunteer Escapes Camps’, integrada no programa de voluntariado implementado pelo LIFE IP Azores Natura, prevê também a realização de atividades com IPSS (Instituições Particulares de Solidariedade Social), ATL (Atividades de Tempos Livres), empresas locais e a comunidade em geral, à semelhança do que ocorreu no primeiro campo que terminou esta semana na Graciosa.
O foco do voluntariado nesta ilha foi o controlo de espécies invasoras, a recolha de sementes e a construção de caixas de abrigo para crias de garajau, sendo que nos Açores, existem duas espécies desta ave marinha alvo da intervenção do projeto: o garajau-comum (Sterna hirundo) e o garajau-rosado (Sterna dougallii).
Estas tarefas fazem parte das ações específicas C6.1 e C8.1 do projeto e  foram executadas pelos jovens em áreas como o Barro Vermelho, Ponta da Restinga, Ponta Branca, e no Ilhéu da Praia.
Os próximos campos previstos, desenvolvidos com o Corpo Europeu de Solidariedade (CES), no âmbito da ação E5, tarefa 2 (Programa de Envolvimento Público e Voluntariado) do projeto, vão decorrer nas Flores, de 15 a 23 de agosto, no Pico, de 12 a 20 de setembro, em Santa Maria, de 7 a 15 de novembro e na Terceira, de 13 a 21 de fevereiro do próximo ano.
Cada campo é acompanhado por dois coordenadores da Plantar Uma Árvore – Associação (P1A), que possui uma larga experiência na conceção, implementação e operacionalização de programas de voluntariado, de curta e longa duração.
A P1A esteve, nos últimos anos, envolvida na implementação do projeto LIFE VOLUNTEER ESCAPES, direcionado para o ensaio e demonstração de soluções de voluntariado jovem, com o Corpo Europeu de Solidariedade e relacionadas com a proteção ambiental e a conservação da natureza e da biodiversidade.
Os campos permitem, portanto, e como se verificou pelo sucesso do campo na Graciosa, a partilha entusiasmada de experiências e o desenvolvimento de sinergias entre jovens para a valorização do património natural.
A implementação da iniciativa ‘Volunteer Escapes Camps’ por parte do projeto LIFE IP Azores Natura - em que foi reajustada a duração e o número máximo de participantes em cada uma das ações, realizadas preferencialmente em espaços abertos -, é feita, em parceria, pela P1A, AZORINA, SA. e a Direção Regional do Ambiente, as duas últimas beneficiárias associada e coordenadora, respetivamente, do nosso projeto. 
EN
The LIFE IP Azores Natura project is promoting free volunteer camps on several islands, with the aim of sensitising young people and the surrounding communities to the importance of practising concrete actions to conserve nature and biodiversity.
In this sense, the 'Volunteer Escapes Camps' initiative, integrated in the volunteer program implemented by the LIFE IP Azores Natura project, also includes activities with IPSS (Private Social Solidarity Institutions), ATL (Leisure Time Activities), local companies and the community in general, similar to what happened in the first camp that ended this week in Graciosa.
The focus of the volunteer camp on this island was the control of invasive species, the collection of seeds and the construction of shelter boxes for tern chicks, being that there exist two species of tern in the Azores islands targeted by the project intervention, namely Sterna hirundo and Sterna dougallii.
These tasks are part of the specific actions C6.1 and C8.1 of the project, which were carried out by the young participants in areas such as “Barro Vermelho”, “Ponta da Restinga”, “Ponta Branca”, and “Ilhéu da Praia”.
The next planned camps, developed in collaboration with the European Solidarity Corps (CES), and within the scope of action E5, task 2 (Public Engagement and Volunteering Program) of the project, will take place in Flores, from 15 to 23 August, in Pico, from 12 to 20 September, in Santa Maria, from 7 to 15 November and in Terceira, from 13 to 21 February next year.
Each volunteer camp is accompanied by two coordinators from the association “Plantar Uma Árvore” (P1A), who has extensive experience in the design, implementation and operation of short and long-term volunteer programs.
P1A has, for the past few years, been involved in the implementation of the LIFE VOLUNTEER ESCAPES project, aimed at testing and demonstrating youth volunteering solutions, with the European Solidarity Corps and related to environmental protection and the conservation of nature and biodiversity.
The volunteer camps therefore allow, as has been shown by the success of the camp in Graciosa, the enthusiastic sharing of experiences and the development of synergies between young people, thereby sensitising them to the importance and the value of our natural heritage.
The implementation of the ‘Volunteer Escapes Camps’ initiative, adjusted to the current restrictions with respect to the duration, maximum number of participants, and location of each of the actions, is executed by P1A in partnership with AZORINA, SA. and the Regional Directorate for the Environment, the last two entities being associated beneficiary and coordinator, respectively, of our project.
Créditos fotografias/ Photo credits: Julia Snajdr
#programalife #lifeprogramme #lifeipazoresnatura #redenatura2000 #acores #azores 
#direcaoregionaldoambiente #azorina #P1A #parquenaturalgraciosa #graciosanaturepark #voluntariadojovem #youngvolunteer #avesmarinhas #seabirds #especiesinvasoras #invasivespecies #conservacaodehabitats #habitatconservation</t>
  </si>
  <si>
    <t>"LIFE IP AZORES NATURA | 28.07.2020 | ""Reservas marinhas são instrumentos fundamentais de gestão do mar dos Açores"" | ""Marine reserves are fundamental instruments for the management of the Azorean sea""
PT
O Secretário Regional do Mar, Ciência e Tecnologia, Gui Menezes, afirmou que as reservas marinhas são “instrumentos fundamentais de gestão” do mar dos Açores, à margem de um mergulho na Reserva das Caldeirinhas, a primeira reserva marinha da Região, classificada em 1984, e que integra a Rede Natura 2000, 
A Reserva das Caldeirinhas, ao largo da ilha do Faial, é uma das três áreas classificadas onde, durante o mês de junho, foram efetuados oito mergulhos exploratórios para o mapeamento de lixo marinho, a par da Baixa do Sul, no canal Faial-Pico, e dos Ilhéus da Madalena, no Pico.
Com os resultados destes mergulhos estão agora a ser elaborados mapas para a posterior remoção do lixo, sendo que, em 2021, será realizada uma avaliação à taxa de deposição de lixo marinho.
Este trabalho está a decorrer no âmbito do LIFE IP Azores Natura, o maior projeto de conservação alguma vez concebido para os Açores e que representa, até 2027, só na componente marinha, um investimento superior a 4,3 milhões de euros.
“É um projeto muito operacional para fazermos, por exemplo, levantamentos e recolha de dados e para percebermos os impactos do lixo nos nossos ecossistemas marinhos”, afirmou o Secretário Regional.
O Azores Natura prevê, entre outros, uma grande componente de formação e de diálogo com a sociedade civil, bem como ações ligadas à recuperação de habitats marinhos, ao controlo de espécies marinhas invasoras e à utilização de áreas marinhas protegidas, em particular da Rede Natura 2000, pelos utilizadores do espaço marítimo, de forma a avaliar o real cumprimento dos regulamentos em vigor.
Neste sentido, a Direção Regional dos Assuntos do Mar está também a coordenar uma campanha regional de limpezas costeiras e subaquáticas, durante os próximos meses, envolvendo não só empresas, mas também os cidadãos (https://www.lifeazoresnatura.eu/voluntariado/).
EN
The Regional Secretary for the Sea, Science and Technology, Gui Menezes, said that marine reserves are “fundamental management instruments” of the Azores sea, on the edge of a dip in the ""Reserva das Caldeirinhas"", the first marine reserve of the Region, classified in 1984, and which is part of the Natura 2000 Network.
The ""Reserva das Caldeirinhas"", near the Faial island, is one of the three classified areas where, during the month of June, eight exploratory dives were made to map marine waste, alongside ""Baixa do Sul"", in the Faial-Pico channel, and ""Ilhéus da Madalena"", close to the island of Pico.
With the results of these dives, maps are now being drawn up for the subsequent removal of waste, and in 2021 an assessment will be made of the rate of deposition of marine waste.
This work is taking place within the scope of LIFE IP Azores Natura, the largest conservation project ever conceived for the Azores and which represents, until 2027, only in the marine component, an investment of more than 4.3 million euros.
""It is a very operational project for us to do, for example, surveys and data collection and to understand the impacts of garbage on our marine ecosystems"", said the Regional Secretary.
LIFE Natura provides, among others, a major component of training and dialogue with civil society, as well as actions related to the recovery of marine habitats, the control of invasive marine species and the use of protected marine areas, in particular the Natura Network 2000, by maritime space users, in order to assess the real compliance with the regulations in force.
In this sense, the Regional Directorate for Maritime Affairs is also coordinating a regional campaign for coastal and underwater cleaning, during the coming months, involving not only companies, but also citizens (https://www.lifeazoresnatura.eu/voluntariado/)
#programalife #lifeprogramme #lifeipazoresnatura #RedeNatura2000 #areasmarinhasprotegidas #marineprotectedareas #lixomarinho #marinelitter #LixoZeronoMardosAçores #LimpezasCosteiras #volunteering #coastalcleanup #secretariaregionaldomarcienciaetecnologia #direcaoregionaldosassuntosdomar #DireçãoRegionaldoAmbiente #ParquesNaturais #azorina #conservaçãodanatureza #natureconservation
"</t>
  </si>
  <si>
    <t>"LIFE IP AZORES NATURA | 28.07.2020 | Em Dia Mundial da Conservação da Natureza, estamos no Corvo com os nossos parceiros nesta ilha / On World Day for Nature Conservation, we are in Corvo with our partners on this island
PT
Hoje, estamos no Corvo, onde reuniu o Conselho Consultivo desta ilha do Grupo Ocidental do arquipélago dos Açores.
Da agenda de trabalho fez parte a apresentação do projeto e, em particular, das ações de conservação que vão ser implementadas no Corvo, nomeadamente as sub-ações C3, C4.1, C8, D5.1 e C.11. Esta última, é uma ação-piloto para a deteção precoce de plantas invasoras, em parceria com La Palma.
As gestoras do projeto e os conselheiros aproveitaram ainda esta oportunidade para avaliar as necessidades de capacitação externa, previstas neste projeto integrado, cofinanciado pelo Programa LIFE.
O preenchimento de inquéritos vai permitir a programação de formações futuras adequadas aos objetivos estabelecidos para uma efetiva Conservação da Natureza.
EN
Today, we are in Corvo, whith the Advisory Council of this island of the Western Group of the Azores archipelago.
The work's agenda included the presentation of the project and the conservation actions that will be implemented in Corvo, namely sub-actions C3, C4.1, C8, D5.1 and C.11. The latter, is a pilot action for the early detection of invasive plants, with La Palma.
The project managers and advisors also took this opportunity to assess the external training needs provided for in this LIFE's integrated project.
Filling out surveys will allow you to schedule future training courses suited to the project's objectives.
#programalife #lifeprogramme #lifeipazoresnatura #redenatura2000 #acores #azores
#direcaoregionaldoambiente #direcaoregionaldosassuntosdomar #azorina #SPEA #LaPalma #parquenaturalcorvo #corvoanaturepark #avesmarinhas #especiesinvasoras #invasivespecies #conservacaodehabitats #habitatconservation #DiaMundialConservaçãoNatureza #WorldDayforNatureConservation"</t>
  </si>
  <si>
    <t>"LIFE IP AZORES NATURA | 29.07.2020 | Hoje, em reunião do Conselho consultivo nas Flores / Today, in a meeting of the Advisory Council in Flores
PT
Da agenda de trabalho fez parte a apresentação do projeto e, em particular, das ações de conservação que vão ser implementadas nesta ilha, nomeadamente as sub-ações C3.1, C3.2, C4.1, C8, D5.1.
EN
The work's agenda included the presentation of the project and, in particular, the conservation actions that will be implemented in Flores, namely sub-actions C3.1, C3.2, C4.1, C8, D5.1.
#programalife #lifeprogramme #lifeipazoresnatura #redenatura2000 #acores #azores
#direcaoregionaldoambiente #direcaoregionaldosassuntosdomar #azorina #SPEA #LaPalma #parquenaturalflores #floresnaturepark #conservacaodehabitats #habitatconservation"</t>
  </si>
  <si>
    <t xml:space="preserve">LIFE IP AZORES NATURA| 06.08.2020 | Flora endémica – Prunus azorica / Endemic flora – Prunus azorica
PT
O Prunus azorica ou, de nome comum, Ginja-brava, é uma espécie endémica dos Açores, extremamente rara, ocorrendo quase sempre acima da cota dos 500 m de altitude, maioritariamente em ribeiras e raramente dispersas em densos povoamentos de floresta nativa. A sua floração ocorre de maio a julho, apresentando cachos com 20 a 30 flores.
Está protegida pela Diretiva Habitats e classificada como “em perigo”. É mais uma das espécies alvo abrangidas pelo projeto LIFE IP Azores Natura e, enquadrada na ação C4.1 “Boas práticas para conservação de habitats terrestres”.
EN
Prunus azorica is an endemic species of the Azores, extremely rare, occurring usually above the 500 m of altitude, preferably in streams and rarely dispersed in dense native forest stands. It flowers from May to July, presenting bunches with 20 to 30 flowers. 
It is protected by the Habitats Directive and classified as "endangered". It is another species targeted by the LIFE IP Azores Natura project and framed in action C4.1 “Best practice for terrestrial habitats conservation”.
#programalife #lifeprogramme #lifeipazoresnatura #redenatura2000 #acores #azores #direcaoregionaldoambiente #direcaoregionaldosassuntosdomar #azorina #spea #lapalmareservadabiosfera #conservacaonatureza #natureconservation #conservacaodehabitats #habitatconservation #especiesendemicas #endemicspecies #ginjabrava #prunusazorica
</t>
  </si>
  <si>
    <t xml:space="preserve">O projeto LIFE IP Azores Natura vai promover no dia 15 de agosto, às 9:30, limpezas costeiras na Praia da Vinha d'Areia, em São Miguel. Junta-te a nós, junta a tua empresa a esta campanha regional de limpezas costeiras e subaquáticas, desenvolvida pela Direção Regional dos Assuntos do Mar em todas as ilhas, com o apoio dos Parques Naturais dos Açores, no âmbito do projeto Life IP Azores Natura.
Para mais informações consulta: https://www.lifeazoresnatura.eu/voluntariado/
</t>
  </si>
  <si>
    <t>"LIFE IP AZORES NATURA | 27.-30.07.2020 | Trabalhos de campo no Ilhéu da Vila / Field work on Vila Islet
PT
O projeto LIFE IP AZORES NATURA continua a desenvolver trabalhos de campo no Ilhéu da Vila no âmbito da ação C6.1 “Restauração de habitat para as aves marinhas nos ilhéus” e D5.1 “Monitorização de habitats terrestres, espécies e problemas de conservação”.
De 27 a 30 de julho a equipa técnica da SPEA efetuou os seguintes trabalhos:
_monitorização de 120 ninhos de alma-negra (58 ninhos ocupados);
_monitorização de 124 ninhos de cagarro;
_marcação dos ninhos;
_realização de escutas noturnas com deteção de painho-de-monteiro, painho-da-madeira e estapagado.
EN
The LIFE IP AZORES NATURA project continues to carry out field work on Vila Islet within the frame of actions C6.1 “Restoration of seabird habitat on islets” and D5.1 “Monitoring of terrestrial habitats, species and conservation problems”.
From 27th to 30th of July, a team of SPEA carried out the following tasks:
_monitoring of 120 nests of Bulweria bulwerii (58 of which were occupied);
_monitoring of 124 nests of Calonectris borealis;
_marking of nests;
_nocturnal recording of bird song with detection of Hydrobates monteiroi, Hydrobates castro, and Puffinus puffinus.
#programalife #lifeprogramme #lifeipazoresnatura #redenatura2000 #direcaoregionaldoambiente #direcaoregionaldosassuntosdomar #spea #monitorizacao #monitoring #avesmarinhas #seabirds"</t>
  </si>
  <si>
    <t>LIFE IP AZORES NATURA | 12.08.2020 | Campanha de Limpezas costeiras / Coastal Cleaning Campaigns
PT 🇵🇹
O projeto LIFE IP Azores Natura vai promover no dia 14 de agosto, às 12:30, limpezas costeiras na freguesia do Salão, na ilha do Faial. Junta-te a nós, no parque de campismo do Salão às 12:30 e ajuda esta campanha regional de limpezas costeiras e subaquáticas, desenvolvida pela Direção Regional dos Assuntos do Mar em todas as ilhas, com o apoio dos Parques Naturais dos Açores, no âmbito do projeto LIFE IP AZORES NATURA.
Para mais informações consulta: https://www.lifeazoresnatura.eu/voluntariado/
EN 🇬🇧
The LIFE IP Azores Natura programme will promote on August 14, at 12:30 pm, coastal cleaning in the parish of Salão, on Faial island. Join us at the Salão campsite at 12:30 and help this regional coastal and underwater cleaning campaign, developed by the Regional Directorate for Sea Affairs on all islands, with the support of the Nature Parks of the Azores, framed in the LIFE IP AZORES NATURA project.
For more information, please visit: https://www.lifeazoresnatura.eu/en/volunteering/
#programalife #lifeprogramme #lifeipazoresnatura #redenatura2000 #açores #azores #direcaoregionaldosassuntosdomar #azorina #faial #faialisland #limpezascosteiras #coastalcleaning</t>
  </si>
  <si>
    <t>LIFE IP AZORES NATURA | 06.07.2020 | Visita às áreas de intervenção no Corvo e nas Flores / Visit to the intervention áreas on Corvo and Flores Islands
PT
Durante a última semana de julho visitamos as ilhas do Corvo e das Flores para conhecer as áreas de intervenção e dar início à elaboração dos Planos Operacionais nas ilhas do grupo ocidental.
No âmbito das ações C3.1, C3.2 e C4.1 do projeto, que visam a implementação de trabalhos de conservação da flora endémica, descemos o Caldeirão do Corvo para verificar as espécies de flora presentes e determinar a localização das vedações a serem construídas para impedir o acesso do gado à área de intervenção. Durante esta descida, confirmamos a presença do feto aquático Isoetes azorica na lagoa do Caldeirão.
Durante a visita à área da Rede Natura 2000 nas Flores, verificamos as localizações de algumas das populações de espécies protegidas pela Diretiva Habitats, inclusive Ammi trifoliatum, Chaerophyllum azoricum, Euphrasia azorica, e Myosotis azorica. Também visitamos a área de intervenção na Caldeira Branca para definir os trabalhos necessários para melhorar o estado de conservação desta área.
EN
During the last week of July, we visited the islands of Corvo and Flores in order to get to know the project’s intervention areas and begin the elaboration of the Operational Plans for the islands of the western group.
Within the scope of actions C3.1, C3.2 and C4.1 of the project, which target the conservation of endemic flora, we descended into the Caldeirão on Corvo Island to verify the existing flora species and determine the location of the fences to be built to prevent access of livestock to the intervention area. During this descent, we confirmed the presence of the aquatic fern Isoetes azorica in the Lagoa do Caldeirão.
During a visit to the Natura 2000 area on Flores Island, we were able to verify the persistence of some populations of species protected by the Habitats Directive, including Ammi trifoliatum, Chaerophyllum azoricum, Euphrasia azorica and Myosotis azorica. We also visited the project’s intervention area in Caldeira Branca to define the tasks necessary to improve the conservation status of that area.
#programalife #lifeprogramme #lifeipazoresnatura #redenatura2000 #direcaoregionaldosambiente #parquenaturaldocorvo #parquenaturaldasflores #caldeirao #caldeirabranca #ilhadoCorvo #ilhadasFlores #Corvoisland #Floresisland</t>
  </si>
  <si>
    <t>"LIFE IP AZORES NATURA | 14.08.2020 | As nossas plantas estão a germinar! / Our plants are germinating!
PT
No âmbito da ação C3.1 “Conservação ex-situ para implementação de trabalhos piloto para conservação de flora endémica”, já iniciámos os ensaios de germinação da espécie Angelica lignescens. As sementes foram colhidas na ilha do Faial, ainda verdes e médias, de forma a testar a germinação em diferentes condições, sendo que de momento estamos a monitorizar alguns indivíduos para a colheita de sementes maduras de forma a testá-las nas mesmas condições e avaliar qual o melhor método para a germinação das sementes desta espécie.
Todo este trabalho está a ser desenvolvido em parceria com o Banco de Sementes dos Açores, sediado no Jardim Botânico da Ilha do Faial.
EN
Within the frame of action C3.1 “Ex-situ conservation for the implementation of pilot works regarding the conservation of endemic flora”, we have already started germination tests for the species Angelica lignescens. The seeds were collected on Faial Island, in green or medium green state, in order to test germination rates under varying conditions. Additionally, we are monitoring several individuals in order to harvest their seeds when they reach maturity, and to test them under the same conditions as the green and medium green seeds, thereby evaluating the best method for the germination of seeds of this species. This work is being developed in partnership with the Azores Seed Bank, based in the Botanical Garden on Faial Island.
Fotos/ Photos: Cátia Freitas
#programalife #lifeprogramme #lifeipazoresnatura #redenatura2000 #conservaçãoexsitu #exsituconservation #bancodesementesdosacores #azoresseedbank #angelicalignescens
"</t>
  </si>
  <si>
    <t>LIFE IP AZORES NATURA | 14.08.2020 | Limpezas costeiras / Coastal cleaning
PT 🇵🇹
Em colaboração com a empresa Futurismo Azores Whale Watching, iremos promover um evento para limpeza costeira na Caloura – Ponta da Galera. Junta-te a nós dia 19 de agosto às 17:00h.
Inscrições através dos seguintes contactos:
Email: Info@futurismo.pt | Telefone: 00351 296628522 / 00351 967805101
Os participantes devem trazer a sua máscara. Durante a atividade recomenda-se a prática do distanciamento social e da etiqueta respiratória.
EN 🇬🇧
In collaboration with Futurismo Azores Whale Watching Company, we will promote an event for coastal cleaning in Caloura - Ponta da Galera. Join us on August 19th at 5PM.
Registration through the following contacts:
Email: Info@futurismo.pt | Phone: 00351 296628522/00351 967805101
Participants must bring their mask. During the activity, it’s recommended to practice social distance and respiratory etiquette.
#programalife #lifeprogramme #lifeipazoresnatura #redenatura2000 #açores #azores #direcaoregionaldosassuntosdomar #azorina #saomiguel #saomiguelisland #limpezascosteiras #coastalcleaning</t>
  </si>
  <si>
    <t>"LIFE IP Azores Natura | 18.08.2020 | Recrutamento (Nº 11265/2020) de 2 técnicos superiores para a ilha do Faial 👇👇
A Direção Regional dos Assuntos do Mar – DRAM pretende recrutar dois (2) técnicos superiores para a ilha do Faial, em regime de contrato de trabalho a termo incerto, para exercer funções no âmbito do Projeto LIFE IP AZORES NATURA (LIFE17 IPE/PT/000010), área de Biologia, Ciências do Ambiente, Ciências do Mar, Ciências e Tecnologia do Ambiente, Ciências Exatas e Naturais.
Para mais informações, consultar oferta nº 11265/2020 na página eletrónica da Bolsa de Emprego Público dos Açores (BEPA): https://bep.azores.gov.pt/OfertaDetalhe?CodOferta=681&amp;Ori=BEP
#programalife #lifeprogramme #lifeipazoresnatura #redenatura2000 #acores #azores #direcaoregionaldosassuntosdomar #DRAM #ofertadeemprego #joboffer"</t>
  </si>
  <si>
    <t>"LIFE IP AZORES NATURA | 19.08.2020 | É para termos ainda mais avistamentos em segurança, salvamentos bem-sucedidos e conhecimento, que vamos reforçar a Rede de Arrojamentos de Cetáceos dos Açores (RACA)! | To have even more sightings in safety, successful rescues and knowledge, we will reinforce the Azores Cetacean Throwing Network (RACA)! 👇👇
PT 🇵🇹
Tornar a Rede de Arrojamentos de Cetáceos dos Açores (RACA) ainda mais ágil e robusta, são também objetivos do nosso projeto, através das ações C9 e C14.3, a implementar pela Direção Regional dos Assuntos do Mar, uma das cinco entidades beneficiárias do LIFE IP Azores Natura.
Nesse sentido, vai ser promovida, entre outras iniciativas, a capacitação técnica dos intervenientes na rede e vão, ainda, ser disponibilizados mais meios humanos e materiais adequados. Estão igualmente previstas reuniões de planeamento com os parceiros envolvidos, em todas as ilhas, para otimizar o funcionamento desta importante rede.
Criada em 2006, tem como missão minimizar as possíveis ameaças dos arrojamentos de mamíferos para a segurança e saúde humanas; minimizar a dor e o sofrimento de animais arrojados vivos e, também, obter o máximo de benefícios científicos e educacionais de animais arrojados, vivos ou mortos. Ao longo dos anos, o raio de ação da RACA foi alargado para dar resposta a eventos que envolvem outros animais marinhos, incluindo tartarugas e peixes.
EN 🇬🇧
Making the Azores Cetacean Throwing Network (RACA) even more agile and robust, are also objectives of our project, through actions C9 and C14.3, to be implemented by the Regional Directorate for Sea Affairs, one of the five beneficiary entities of the LIFE IP Azores Natura.
In this sense, among other initiatives, the technical training of stakeholders in the network will be promoted, and more human and material resources will be made available. Planning meetings are also planned with the partners involved, on all islands, to optimize the functioning of this important network.
Created in 2006, its mission is to minimize the possible threats from stray mammals to human safety and health; minimize the pain and suffering of bold living animals and also obtain the maximum scientific and educational benefits from bold, living or dead animals. Over the years, RACA's scope has been broadened to respond to events involving other marine animals, including turtles and fish.
#ProgramaLIFE #lifeprogramme #lifeipazoresnatura #redenatura2000 #DirecaoRegionaldosAssuntosdoMar"</t>
  </si>
  <si>
    <t xml:space="preserve">
LIFE IP AZORES NATURA | 19.08.2020 | Limpezas costeiras / Coastal cleaning
PT
Em colaboração com a Junta de Freguesia de Santana, iremos promover um evento para limpeza costeira na Ponta das Contendas. Junta-te a nós dia 22 de agosto às 09:00h.
Inscrições através dos seguintes contactos:
Telefone: 918423363
Durante a atividade, os participantes devem salvaguardar as recomendações da DGS e da DRS.
EN
In collaboration with the Santana Parish Council, we will promote an event for coastal cleaning in Ponta das Contendas. Join us on August 22 at 9:00 am.
Registration through the following contacts:
Phone: 918423363
During the activity, participants must safeguard the recommendations of DGS and DRS.
</t>
  </si>
  <si>
    <t xml:space="preserve">LIFE IP AZORES NATURA | 20.08.2020 | Desafio LIFE IP Azores Natura / Challenge LIFE IP Azores Natura
PT
Hoje apresentamos mais um desafio elaborado pela equipa do projeto LIFE IP Azores Natura. Será que, através das pistas, consegue descobrir quantos peixes comeram as nossas aves marinhas?
Participe com as suas repostas, comentários e fique atento a mais desafios!
EN
Today we present another challenge created by the LIFE IP Azores Natura team. Do you know based on the clues in the text, how many fishes did our seabirds ate?
Participate with your answers, comments and stay tuned for more challenges!
#programalife #lifeprogramme #LIFEIPAzoresNatura #RedeNatura2000 #acores #azores #direcaoregionaldoambiente #direcaoregionaldosassuntosdomar #azorina #spea #lapalmareservadabiosfera #DesafioLIFEIPAzoresNatura #ChallengeLIFEIPAzores Natura
</t>
  </si>
  <si>
    <t xml:space="preserve">LIFE IP AZORES NATURA | 24.08.2020 | Limpezas costeiras / Coastal cleaning
PT
Nova data para a limpeza costeira da Zona da Caloura – Ponta da Galera!
Relembramos que esta é uma iniciativa em colaboração com a empresa Futurismo Azores Adventures e de que são necessárias inscrições para participar nesta atividade através dos seguintes contactos:
Email: info@futurismo.pt | Telefone: 00351 296 628 522 / 000351 967 805 101
Durante a atividade, os participantes devem salvaguardar as recomendações da DGS e da DRS.
Está na hora de fazer a nossa parte!
EN
New date for the coastal cleaning of Zona da Caloura - Ponta da Galera!
We remind you that this is an initiative in collaboration with the company Futurismo Azores Adventures and that registration is required to participate in this activity through the following contacts:
Email: info@futurismo.pt | Phone: 00351 296 628 522 / 000351 967 805 101
During the activity, participants must safeguard the recommendations of DGS and DRS.
It's time to do our bit!
#programalife #lifeprogramme #lifeipazoresnatura #redenatura2000 #açores #azores #direcaoregionaldosassuntosdomar #azorina #saomiguel #saomiguelisland #limpezascosteiras #coastalcleaning
</t>
  </si>
  <si>
    <t xml:space="preserve">LIFE IP AZORES NATURA | 25.08.2020 | Limpezas costeiras / Coastal cleaning
PT
Em colaboração com a Junta de Freguesia da Algarvia, iremos promover um evento para limpeza da zona entre a Ribeira Despe-te Que-Suas e a Ribeira da Mulher. Junta-te a nós dia 28 de agosto às 08:30h.
Inscrições através dos seguintes contactos:
Telefone: 296 452 035 | Email: jfalgarvia@sapo.pt
Durante a atividade, os participantes devem salvaguardar as recomendações da DGS e da DRS.
EN
In collaboration with the Algarvia Parish Council, we will promote an event to clean the area between Ribeira Despe-te Que-Sua and Ribeira da Mulher. Join us on August 28 at 8:30 am.egistration through the following contacts:
Phone: 296 452 035 | Email: jfalgarvia@sapo.pt
During the activity, participants must safeguard the recommendations of DGS and DRS.
</t>
  </si>
  <si>
    <t>"LIFE IP AZORES NATURA | 25.08.2020 | Ponto de situação da campanha Limpezas Costeiras e Subaquáticas na Rede Natura da Sua Ilha 👇👇
PT🇵🇹
É com enorme entusiasmo que a Direção Regional dos Assuntos do Mar, beneficiário do projeto LIFE IP Azores Natura, dá conta da considerável mobilização dos cidadãos para a campanha “Limpezas Costeiras e Subaquáticas na Rede Natura da Sua Ilha” no âmbito do projeto LIFE IP AZORES NATURA.
Até ao dia de hoje (25.08.2020) já foram realizadas 8 limpezas, em 5 ilhas, envolvendo mais de uma centena de voluntários responsáveis pela recolha de aproximadamente 450 Kg de resíduos, incluindo plásticos, vidros, metais e têxteis. Estas limpezas contaram com a organização e participação de várias entidades, desde Câmaras Municipais, Juntas de Freguesia e empresas marítimo-turísticas, tendo os Serviços de Ambiente e Parques Naturais de Ilha sido também fundamentais no apoio e acompanhamento de grande parte destes eventos em cada ilha. 
A Direção Regional dos Assuntos do Mar conta com a sua participação numa das próximas limpezas que irão ainda ocorrer durante este Verão 2020. 
Para se manter atualizado ou para mais informação sobre os próximos eventos consulte o programa da campanha no site do projeto: https://www.lifeazoresnatura.eu/voluntariado/ e mantenha-se atento à nossa página do Facebook e Instagram!!!!
EN 🇬🇧
LIFE IP Azores Natura | 25.08.2020 | Update on the Coastal and Underwater Clean-up Campaign in your Island’s Natura 2000 Network”
It is with great pleasure that the Regional Directorate for Sea Affairs, beneficiary of the LIFE IP Azores Natura programme, reports on the considerable mobilization of citizens for the campaign “Coastal and Underwater Clean-up in your Island’s Natura 2000 Network” within the scope of the LIFE IP AZORES NATURA project.
To this date (25.08.2020), 8 cleaning events have been carried out on 5 islands, involving more than one hundred volunteers responsible for collecting approximately 450 kg of marine litter, including plastics, glass, metals and textiles. These events counted with the organization and participation of several entities, from City Councils, Parish Councils and maritime-touristic operators; the Island's Environmental Services and Natural Parks were fundamental in logistic support and monitoring most of these events on each island.
The Regional Directorate for Sea Affairs is counting with your participation in the next cleaning event that will take place in your island during this summer 2020.
For updates or more information about upcoming events, consult the campaign program on the project's website: https://www.lifeazoresnatura.eu/voluntariado/ and visit our Facebook and Instagram!!!!
#programalife #lifeprogramme #lifeipazoresnatura #redenatura2000 #natura2000network #rn2000 #acores #azores #direcaoregionaldosassuntosdomar #DRAM #limpezascosteiras #coastlacleanup #lixomarinho #marinelitter #limpezascosteirasesubaquaticasnaredenaturadasuailha
"</t>
  </si>
  <si>
    <t xml:space="preserve">LIFE IP AZORES NATURA | 26.08.2020 | Limpezas costeiras / Coastal cleaning
PT
Em colaboração com a Junta de Freguesia de Santa Luzia, na ilha do Pico, iremos promover um evento para limpeza costeira na zona entre o Cabrito e o Lagido da Costa no dia 1 de setembro às 9:00. Junta-te a nós!
Inscrições através dos seguintes contactos:
Email: jfsantaluzia@sapo.pt | Telefone: 292 644 226
Os participantes devem trazer a sua máscara. Durante a atividade recomenda-se a prática do distanciamento social e da etiqueta respiratória.
EN
In collaboration with the Santa Luzia Parish Council, on Pico Island, we will promote an event for coastal cleaning in the area between Cabrito and Lagido da Costa on September 1st at 9:00 am. Join us!
Email: jfsantaluzia@sapo.pt | Phone: 292 644 226
Participants must bring their mask. During the activity, it’s recommended to practice social distance and respiratory etiquette.
</t>
  </si>
  <si>
    <t>"LIFE IP AZORES NATURA | 27.08.2020 | Habitat 9360 – Laurissilvas macaronésicas
PT
Hoje apresentamos mais um habitat, desta vez as florestas laurissilvas macaronésicas. A Laurissilva é o nome dado a um tipo de floresta húmida tropical, composta maioritariamente por árvores da família das lauráceas. Este tipo de floresta só é possível nos Açores devido ao clima tipicamente húmido, permitindo a este habitat ter características muito semelhantes às florestas tropicais.
Extremamente rico em biodiversidade e endemismos, este habitat encontra-se protegido pela Diretiva Habitats, e faz parte integrante das ações de conservação do projeto LIFE IP Azores Natura.
Nos Açores existe apenas uma espécie se enquadra nesta família, o louro-da-terra (Laurus azorica) no entanto existem outras espécies que se aproximam às suas características fisiológicas, como o sanguinho (Frangula azorica), o azevinho (Ilex azorica) e a uva-da-serra (Vaccinium cylindraceum).
EN
Today we present another habitat, the laurel forests. This are the name given to a type of tropical humid forest, composed in its majority by laurel trees. This forest is only possible in the Azores because of its humid climate allowing this habitat to have characteristic similar to the tropical forests.
Extremely rich in biodiversity and in endemic species, this habitat it is protected by the Habitats Directive, and is framed in the conservation action of the LIFE IP Azores Natura project.
In Azores there is only one species that fits in this family, the “louro-da-terra”(Laurus azorica), however there are other species that come close to their physiological characteristics, such as “sanguinho” (Frangula azorica), “azevinho” (Ilex azorica) and “uva-da-serra” (Vaccinium cylindraceum).
#programalife #lifeprogramme #LIFEIPAzoresNatura #RedeNatura2000 #acores #azores #direcaoregionaldoambiente #direcaoregionaldosassuntosdomar #azorina #spea #lapalmareservadabiosfera #habitats #diretivahabitats #habitatdirective #florestaslaurissilva #laurelflorests"</t>
  </si>
  <si>
    <t>Limpeza MicroPlásticos Porto Pim ATL PNI Faial</t>
  </si>
  <si>
    <t>Conhecer e plantar no Pico do Ferro</t>
  </si>
  <si>
    <t>Piquenique no Caldeirão</t>
  </si>
  <si>
    <t>Controlo de plantas invasoras (1)</t>
  </si>
  <si>
    <t>Construção de caixas abrigo garajaus</t>
  </si>
  <si>
    <t>Controlo de plantas invasoras na Ponta Branca</t>
  </si>
  <si>
    <t>Controlo de Plantas Invasoras - Barro Vermelho</t>
  </si>
  <si>
    <t>Recolha de Sementes</t>
  </si>
  <si>
    <t>Descida à Caldeira do Faial</t>
  </si>
  <si>
    <t>Azorina; PNI Faial; OMA; IMAR/Okeanos da Universidade dos Açores</t>
  </si>
  <si>
    <t>PNI São Miguel</t>
  </si>
  <si>
    <t>Parque Natural do Corvo</t>
  </si>
  <si>
    <t>Associação Plantar uma Árvore / Parque Natural da Graciosa</t>
  </si>
  <si>
    <t>Associação de voluntariado "Plantar uma árvore" / Parque Natural da Graciosa</t>
  </si>
  <si>
    <t>Associação Plantar uma Árvore / Parque Natural da Graciosa / 5essentia Spirulina / Graciolica</t>
  </si>
  <si>
    <t>Associação Plantar uma Árvore / Parque Natural da Graciosa /</t>
  </si>
  <si>
    <t>Parque Natural do Faial</t>
  </si>
  <si>
    <t>Parque Natural de Santa Maria / Clube Naval de Santa Maria</t>
  </si>
  <si>
    <t>Tartarugas marinhas - de onde vêm para onde vão?</t>
  </si>
  <si>
    <t>Existem morcegos na cidade?!</t>
  </si>
  <si>
    <t>Em busca do morcego dos Açores</t>
  </si>
  <si>
    <t>Parque Natural da Terceira</t>
  </si>
  <si>
    <t>Parque Natural de São Miguel</t>
  </si>
  <si>
    <t>Praia Porto Pim</t>
  </si>
  <si>
    <t>Pico do Ferro</t>
  </si>
  <si>
    <t>Caldeira</t>
  </si>
  <si>
    <t>Largo da República</t>
  </si>
  <si>
    <t>Ilhéu da Praia</t>
  </si>
  <si>
    <t>Praça Santa Cruz</t>
  </si>
  <si>
    <t>Restinga</t>
  </si>
  <si>
    <t>Ponta Branca</t>
  </si>
  <si>
    <t>Barro Vermelho</t>
  </si>
  <si>
    <t>Clube Naval de Santa Maria</t>
  </si>
  <si>
    <t>Placa da Lagoa da Fajãzinha</t>
  </si>
  <si>
    <t>Caldeira Velha</t>
  </si>
  <si>
    <t>C10.1 C10.2 E4</t>
  </si>
  <si>
    <t>E4 E5</t>
  </si>
  <si>
    <t>E5</t>
  </si>
  <si>
    <t>C7 E4</t>
  </si>
  <si>
    <t>E4</t>
  </si>
  <si>
    <t>2 - 1 vigilante da natureza e 1 técnico do Parque Natural do Corvo</t>
  </si>
  <si>
    <t>14 voluntários da associação "Plantar uma Árvore"</t>
  </si>
  <si>
    <t>Os participantes aprenderam os principais impactes dos microplásticos nas praias e na biodiversidade marinha, bem como formas de minimizar os focos de poluição.</t>
  </si>
  <si>
    <t>Os participantes aprenderam a importância da conservação da flora endémica e das áreas protegidas.</t>
  </si>
  <si>
    <t>Os presentes aprenderam a importância da conservação da natureza e da rede natura 2000 na preservação do património natural. As crianças puderam observar algumas aves migratórias e a importância da preservação daquele local para essas aves.</t>
  </si>
  <si>
    <t>Foi possível controlar parte da vegetação invasora na Ponta da Restinga</t>
  </si>
  <si>
    <t>Foi possível controlar parte da vegetação invasora na Ponta da Restinga.
Os voluntários aprenderam a identificar algumas espécies invasoras.</t>
  </si>
  <si>
    <t>Os participantes aprenderam a importância da preservação da avifauna marinha e os impactes associados ao declínio das espécies presentes nos Açores.</t>
  </si>
  <si>
    <t>Foi possível controlar parte da vegetação invasora na Ponta Branca.
Os voluntários aprenderam a identificar algumas espécies invasoras.</t>
  </si>
  <si>
    <t>Foi possível controlar parte da vegetação invasora na zona do Barro Vermelho.
Os voluntários aprenderam a identificar algumas espécies invasoras.</t>
  </si>
  <si>
    <t>Os participantes aprenderam a identificar algumas espécies endémicas importantes para a conservação do património natural dos Açores e ajudaram nessa mesma conservação através da recolha de sementes.</t>
  </si>
  <si>
    <t>Os participantes perceberam os objetivos e missão do projeto LIFE IP Azores Natura e entenderam um pouco melhor a a importância da rede Natura 2000 na preservação do património natural dos Açores.</t>
  </si>
  <si>
    <t>Os participantes ficaram sensibilizados para a importância das tartarugas marinhas, da sua preservação, e de alguns aspetos interessantes do seu ciclo de vida.</t>
  </si>
  <si>
    <t>Os participante entenderam a importância do morcego-dos-Açores, os impactes associados e os seus benefícios para o ecossistema.</t>
  </si>
  <si>
    <t>Os participantes aprenderam a importância do morcego dos Açores, os impactes sobre a espécie, e seu contributo para o ecossistema.</t>
  </si>
  <si>
    <t>Os participantes compreenderam os aspetos básicos do morcego dos Açores, bem como os impactes associados à sua conservação, e a sua importância para o nosso ecossistema</t>
  </si>
  <si>
    <t>À roda do Lixo marinho</t>
  </si>
  <si>
    <t>Parque Natural das Flores</t>
  </si>
  <si>
    <t>C10.1 C10.2</t>
  </si>
  <si>
    <t>Centro de Interpretação Ambiental do Boqueirão</t>
  </si>
  <si>
    <t>Os participantes ficaram a conhecer um pouco melhor os impactes do lixo marinho nos ecossistemas e na atividade económica</t>
  </si>
  <si>
    <t>Limpeza costeira na Feteira</t>
  </si>
  <si>
    <t>Junta de Freguesia da Feteira</t>
  </si>
  <si>
    <t>Porto da Feteira</t>
  </si>
  <si>
    <t>Os participantes compreenderam os impactes do lixo marinho nos ecossistemas costeiros e na nossa economia</t>
  </si>
  <si>
    <t>Há morcegos na tua ilha?</t>
  </si>
  <si>
    <t>Parque Natural de Santa Maria</t>
  </si>
  <si>
    <t>Reserva Florestal do Recreio de Valverde</t>
  </si>
  <si>
    <t xml:space="preserve">
Coastal cleaning campaign</t>
  </si>
  <si>
    <t>Ciência no Parque Terra Nostra</t>
  </si>
  <si>
    <t>Parque Terra Nostra - Furnas</t>
  </si>
  <si>
    <t>LIFE IP AZORES NATURA | 10.09.2020 | Limpezas subaquáticas / Underwater cleaning
PT 🇵🇹
Em colaboração com Clube Naval de Santa Maria, iremos promover um evento para limpeza subaquática no Ilhéu da Vila no dia 12 de setembro às 15:00. Junta-te a nós! Ponto de encontro às 14:00 na Marina da Vila do Porto.
Inscrições através dos seguintes contactos:
Email: geral@cnsantamaria.pt | Telefone: 296 883 230 / 967 142 305
EN 🇬🇧
In collaboration with the Santa Maria Naval Club we will promote an event for underwater cleaning in the Vila Islet on September 12 at 3:00 pm. Join us! Meeting point at 2:00 pm on the Vila do Porto marina.
Email: geral@cnsantamaria.pt | Phone: 296 883 230 / 967 142 305
#programalife #lifeprogramme #lifeipazoresnatura #redenatura2000 #açores #azores #direcaoregionaldosassuntosdomar #azorina #santamaria #santamariaisland</t>
  </si>
  <si>
    <t xml:space="preserve">LIFE IP AZORES NATURA | 09.09.2020 | Limpezas costeiras / Coastal cleaning
PT 🇵🇹
Em colaboração com a associação “Marine Waste on Terceira Island”, na ilha da Terceira, iremos promover um evento para limpeza costeira na zona das Quatro Ribeiras no dia 11 de setembro às 17:00. Junta-te a nós!
Inscrições através dos seguintes contactos:
Email: mwti2020@gmail.com | Telefone: 966 199 095
Os participantes devem trazer a sua máscara. Durante a atividade recomenda-se a prática do distanciamento social e da etiqueta respiratória.
EN 🇬🇧
In collaboration with the association “Marine Waste on Terceira Island”, on Terceira Island we will promote an event for coastal cleaning in the area of Quatro Ribeiras on September 11 at 5:00 pm. Join us!
Email: mwti2020@gmail.com | Phone: 966 199 095
Participants must bring their mask. During the activity, it’s recommended to practice social distance and respiratory etiquette.
#programalife #lifeprogramme #lifeipazoresnatura #redenatura2000 #açores #azores #direcaoregionaldosassuntosdomar #azorina #terceira #terceiraisland #limpezascosteiras #coastalcleaning
</t>
  </si>
  <si>
    <t xml:space="preserve">LIFE IP Azores Natura | 09.09.2020 | Espécies-alvo flora - 𝘋𝘳𝘢𝘤𝘢𝘦𝘯𝘢 𝘥𝘳𝘢𝘤𝘰 (Dragoeiro) / Flora target species - 𝘋𝘳𝘢𝘤𝘢𝘦𝘯𝘢 𝘥𝘳𝘢𝘤𝘰 (Dragon tree)
PT
Esta espécie, endémica da região da Macaronésia e nativa nos Açores, é conhecida por muitos devido ao seu porte e aspeto únicos. Pode ultrapassar os 15 metros de altura, os 5 metros de diâmetro e atingir centenas de anos de idade. Muito comum nos jardins de casas açorianas, o nome deriva da cor da sua seiva que, depois de oxidada por exposição ao ar, forma uma substância pastosa de cor vermelho vivo que os nossos antepassados apelidaram de “sangue de dragão”, por acreditarem possuir propriedades curandeiras, sendo também utilizado para tingir tecidos e no fabrico de verniz para violinos.
O seu estado de conservação apresenta-se atualmente como vulnerável no seu habitat natural constituindo, por isso, mais uma das espécies-alvo do projeto LIFE IP AZORES NATURA.
EN
This species, endemic to the Macaronesian region and native to the Azores, is known by many due to its size and unique aspect. It can exceed 15 meters in height and 5 meters in diameter and reach hundreds of years of age. It is very common in the gardens of Azorean houses, and its name derives from the color of its sap which, after being oxidized by exposure to the air, forms a pasty substance with a bright red color that our ancestors nicknamed “dragon's blood” believing it had healing properties, and it was also used to dye fabrics and in the manufacture of varnish for violins.
Its conservation status is currently vulnerable in its natural habitat, thus yet another target species of the LIFE IP AZORES NATURA project.
#programalife #lifeprogramme #lifeipazoresnatura #redenatura2000 #acores #azores #direcaoregionaldoambiente #direcaoregionaldosassuntosdomar #azorina #spea #lapalmareservadabiosfera #conservacaonatureza #natureconservation #conservacaodehabitats #habitatconservation #especiesendemicas #endemicspecies
</t>
  </si>
  <si>
    <t>LIFE IP AZORES NATURA | 07.09.2020 | Programa de voluntariado jovem para a conservação da natureza e da biodiversidade na ilha das Flores 🌱🌿🐦
PT 🇵🇹
O projeto LIFE IP Azores Natura está a promover campos de voluntariado gratuitos em várias ilhas do arquipélago dos Açores, com o objetivo de sensibilizar os jovens e as comunidades para a importância da conservação do património natural da Região.
Desta vez, o campo de voluntariado foi na ilha das Flores e contou com a participação de mais de 15 jovens voluntários, bem como de instituições locais como IPSS (Instituições Particulares de Solidariedade Social), ATL (Atividades de Tempos Livres), empresas locais e comunidade em geral.
Este campo de voluntariado contou com ações de limpeza costeira (Ação C10.1), plantação de espécies endémicas (Ação C3.2), remoção de espécies invasoras em locais estratégicos (Ação C8.1), entre outras.
EN 🇬🇧
The LIFE IP Azores Natura programme is promoting free volunteer camps on several islands in the Azores archipelago, with the aim of sensitizing young people and the surrounding communities to the importance of protecting the natural heritage of the Azores.
This time, the volunteer camp was in Flores Island, and had the participation of more than 15 young volunteers, as well as local institutions such as Private Social Solidarity Institutions, After-school programs, local businesses and the community.
This volunteer camp had coastal cleaning action (Action C10.1), plantation of endemic species (Action C3.2), and removal of invasive species in strategic locations (Action C8.1), among others.
Fotos/Photos: Julia Snajdr
#ProgramaLIFE #LIFEprogramme #LIFEIPAZORESNATURA #RedeNatura2000 #CampodeVoluntariado #VolunteerCamps #Flores #FloresIsland</t>
  </si>
  <si>
    <t>LIFE IP AZORES NATURA | 07.09.2020 | Aviso - ADIAMENTO DE ATIVIDADE ‼️‼️‼️
PT🇵🇹
Informamos que, devido às condições climatéricas adversas, a atividade prevista para o dia de hoje na Zona entre Calhetas e S. Vicente da Fun Activities foi adiada, mantendo-se a atividade prevista para o dia de amanhã no Morro das Capelas.
Agradecemos a compreensão de todos prometendo que, futuramente, iremos divulgar nova data para a limpeza costeira neste local.
EN🇬🇧
We inform that, due to adverse weather conditions, the activity scheduled for today in the area between Calhetas and S. Vicente of Fun Activities has been postponed. However the activity for tomorrow at Morro das Capelas remains schedule.
We thank everyone for their understanding, promising that, in the future, we will disclose a new date for the coastal cleaning in this location.
#ProgramaLIFE #LIFEprogramme #LIFEIPAZORESNATURA #RedeNatura2000 #LimpezasCosteiras #CoastalCleaning</t>
  </si>
  <si>
    <t>LIFE IP AZORES NATURA | 03.09.2020 | Projetos complementares – LIFE4BEST apoia ações em prol da biodiversidade e da utilização sustentável dos recursos – CALL ABERTA ‼️
PT 🇵🇹
O programa LIFE4BEST continua, a 10 de setembro, a iniciativa da União Europeia (EU), que visa apoiar ações em prol da biodiversidade e da utilização sustentável dos serviços ecossistémicos nas regiões ultraperiféricas da Europa (RUP).
Estas iniciativas enquadram-se na Ação F3, do projeto LIFE IP AZORES NATURA, que visa a coordenação e implementação de iniciativas suportadas por fundos complementários.
Para mais informações, consulte o nosso website em: https://www.lifeazoresnatura.eu/fundos-de-financiamento/
EN 🇬🇧
On the 10 of September, the LIFE4BEST programme, continues the initiative BEST of the European Union (EU), which supports actions in favor of biodiversity and sustainable use of resources on the Outermost Regions of the European Union (ORs).
These initiatives are framed in Action F3 of project LIFE IP AZORES NATURA that foresees the implement of projects supported by complementary funds.
For more information, please visit our website in: https://www.lifeazoresnatura.eu/en/funding-funds/
#programalife #lifeprogramme #lifeipazoresnatura #redenatura2000 #fundoscomplementares #complemetaryfunding</t>
  </si>
  <si>
    <t>LIFE IP AZORES NATURA | 03.09.2020 | Campo de Voluntariado na ilha do Pico / Volunteer Camp on Pico Island ‼️
PT 🇵🇹
Enquadrado na Ação E5 do projeto LIFE IP Azores Natura, será promovido um campo de voluntariado na ilha do Pico entre os dias 14 e 22 de setembro.
Se resides nos Açores, tens entre 14 e 26 anos, esta é a oportunidade para te juntares a uma equipa de voluntários. Durante 9 dias, podes desfrutar de atividades de conservação e turismo na natureza e aprender muito mais sobre o património natural dos Açores, partilhando do espírito empolgante de uma equipa internacional. Para mais informações contacta a Associação Plantar uma Árvore através dos seguintes contactos:
Email: julia.snajdr@plantarumaarvore.org | Telefone: 934 150 588 (whatsaap)
Para mais informações consulta o link: https://plantarumaarvore.org/volunteer-escapes-camps-camp…/…
EN 🇬🇧
Framed in Action E5 of the LIFE IP Azores Natura programme, there will be a volunteer camp in Pico Island between the September 14 and 22.
If you are a resident in the Azores, if you have between 14 and 26 years old, this is an opportunity for you to join the volunteer camp. During 9 days, you will have an opportunity to experience tourism and conservation activities and learning much more about the natural heritage of the Azores, sharing the exiting spirit of an international team. For more information, please contact the Associação Plantar uma Árvore trough the following contacts:
Email: julia.snajdr@plantarumaarvore.org | Phone: 934 150 588 (whatsaap)
For more information: https://plantarumaarvore.org/volunteer-escapes-camps-camp…/…
#programalife #lifeprogramme #lifeipazoresnatura #redenatura2000 #campodevoluntariado #volunteercamp #Pico #PicoIsland</t>
  </si>
  <si>
    <t>LIFE IP AZORES NATURA | 02.09.2020 | Limpezas costeiras / Coastal cleaning
PT
Em colaboração com a empresa Fun Activities Azores Adventure, iremos promover um evento para limpeza costeira na zona entre Calhetas e S. Vicente no dia 7 de semtebro às 9:30, e no Morro das Capelas, dia 8 de setembro às 9:30. Junta-te a nós, nestas limpezas e ajuda o nosso planeta!
Inscrições através dos seguintes contactos:
Email: info@fun-activities.net | Telefone: 911 014 212
Os participantes devem trazer a sua máscara. Durante a atividade recomenda-se a prática do distanciamento social e da etiqueta respiratória.
EN
In collaboration with the company Fun Activities Azores Adventure, we will promote an event for coastal cleaning in the area between Calhetas and S. Vicente on the 7th of September at 9:30 am, and in Morro das Capelas, on the 8th of September at 9:30 am. Join us in these cleanings and help our planet!
Registration through the following contacts:
Email: info@fun-activities.net | Phone: 911 014 212
Participants must bring their mask. During the activity, it is recommended to practice social distance and respiratory etiquette.</t>
  </si>
  <si>
    <t>LIFE IP AZORES NATURA | 02.09.2020 | Existem morcegos nos Açores? / Are there bats in the Azores? 🦇🦇
PT 🇵🇹
No passado fim de semana assinalou-se a Noite Internacional dos Morcegos, em várias ilhas do arquipélago, com atividades enquadradas no programa Parque Aberto e no projeto LIFE IP Azores Natura. Esta data foi criada com o objetivo de disseminar informação sobre este grupo de espécies, melhorando a imagem que as pessoas têm sobre os morcegos, alertando para as ameaças à sua conservação e sensibilizando para a sua importância no ecossistema.
O projeto LIFE IP Azores Natura compromete-se através da Ação C7, a avaliar a distribuição e as necessidades de conservação para o Nyctalus azoreum (morcego dos Açores), uma das espécies de morcego presentes no arquipélago, e a única espécie de mamíferos terrestre endémica dos Açores e protegida pela Diretiva Habitats
EN 🇬🇧
Last weekend was celebrated the International Bat Night on several islands in the archipelago through several activities under the Open Park program and the LIFE IP Azores Natura programme. This date was created for the dissemination of information about this group of species, improving the image that people have about bats, alerting them to the limitations to their conservation and raising awareness of their importance to the ecosystem.
The life IP Azores Natura programme also compromises, through Action C7, to assess the distribution and the needs for conservation of the Nyctalus azoreum, one of the bat species present in the archipelago, and the only terrestrial mammal species endemic to the Azores and protected by the Habitats Directive.
#programalife #lifeprogramme #lifeipazoresnatura #redenatura2000 #direcaooregionaldoambiente #azorina #ParquesNaturaisdosAcores #AzoresNatureParks #NoiteInternacionaldosMorcegos #InternationalBatNight #MorcegoDosAcores #AzoreanBat</t>
  </si>
  <si>
    <t>LIFE IP AZORES NATURA | 01.09.2020 | Limpezas costeiras / Coastal cleaning
PT
Em colaboração com a Junta de Freguesia da Feteira, iremos promover um evento de limpeza costeira na Ilha do Faial entre a Boca da Ribeira e a Poça da Rainha no dia 5 de semtebro às 10, Encontro no Porto da Feteira. Junta-te a nós!
Inscrições através dos seguintes contactos:
Email: geral@feteira.com | Telefone: 292 943 360 | 918 794 292
Os participantes devem trazer a sua máscara. Durante a atividade recomenda-se a prática do distanciamento social e da etiqueta respiratória.
Para mais informações consulta: https://www.lifeazoresnatura.eu/voluntariado/
EN
In collaboration with the Feteira Parish Concil, we will promote an event for coastal cleaning between Boca da Ribeira and Poça da Rainha on the 5th of September at 10 am. Meeting point at Porto da Feteira. Come and help us!
Registration through the following contacts:
Email: geral@feteira.com | Phone: 292 943 360 | 918 794 292
Participants must bring their mask. During the activity, it is recommended to practice social distance and respiratory etiquette.
For more information, please visit: https://www.lifeazoresnatura.eu/en/volunteering/
#programalife #lifeprogramme #lifeipazoresnatura #redenatura2000 #açores #azores #direcaoregionaldosassuntosdomar #azorina #faial #faialisland #limpezascosteiras #coastalcleaning</t>
  </si>
  <si>
    <t>LIFE IP AZORES NATURA | 31.08.2020 | Viveiros da SPEA renovados e prontos para dos desafios do LIFE IP AZORES NATURA / SPEA plant nurseries renewed and ready for the challenges of LIFE IP AZORES NATURA 👇👇
PT 🇵🇹
Os viveiros de plantas nativas da SPEA localizados em Santo António de Nordestinho estão a ser renovados para poder dar saída ao grande número de plantas que serão necessários para os trabalhos de restauros de habitat previstos no projeto LIFE IP Azores Natura. Para mais informações aceda ao link: http://speaacores.blogspot.com/…/viveiros-da-spea-renovados…
EN 🇬🇧
The SPEA native plant nurseries located in Santo António Nordestinho are being renewed for the large number of plants that are necessary for the restoration of terrestrial habitats foreseen in the LIFE IP Azores Natura programme. For more information please consult the link: http://speaacores.blogspot.com/…/viveiros-da-spea-renovados…
#programalife #lifeprogramme #lifeipazoresnatura #redenatura2000 #spea</t>
  </si>
  <si>
    <t>LIFE IP AZORES NATURA | 12.10.20 | Vamos fotografar invasoras? / Let's photograph invaders? 📸
PT🇵🇹
Perto de 100 atividades vão realizar-se em todo o país e, aqui, nos Açores, o LIFE IP Azores Natura, além de outras iniciativas desenvolvidas pelos nossos parceiros do projeto, lança um desafio, entre outros que iremos divulgando aqui: nas atividades ao ar livre em que participar durante a Semana Nacional sobre Espécies Invasoras ou no decorrer das suas caminhadas na ilha onde vive, identifique e fotografe espécies invasoras. Envie para o nosso endereço de e-mail (lifeip.azoresnatura@azores.gov.pt) ou Messenger do Facebook do projeto as fotografias para publicação, habilite-se a uma surpresa e contribua, assim, para a deteção e sensibilização sobre aquela que é a quinta maior ameaça à biodiversidade a nível global.
Segundo o Centro de Ecologia Funcional e os investigadores que promovem a iniciativa, as espécies invasoras "são uma das principais ameaças à biodiversidade a nível global, mas uma grande parte dos cidadãos desconhece esta ameaça ambiental".
Nos Açores, o número de plantas exóticas introduzidas é relativamente elevado, sendo que, de cerca das 1002 espécies existentes, 690 foram introduzidas.
EN🇬🇧
Nearly 100 activities will take place across the country and, here, in the Azores, LIFE IP Azores Natura, in addition to other initiatives developed by our project partners, launches a challenge, among others that we will disclose here: in activities at the outdoors in which to participate during the National Week on Invasive Species or during your walks on the island where you live, identify and photograph invasive species. Send to the e-mail address (lifeip.azoresnatura@azores.gov.pt) or Facebook Messenger of the project the photographs for publication, qualify for a surprise and thus contribute to the detection and awareness of the one that it is the fifth biggest threat to biodiversity globally.
According to the Center for Functional Ecology and the researchers promoting the initiative, invasive species "are one of the main threats to biodiversity globally, but a large part of citizens are unaware of this environmental threat".
In the Azores, the number of exotic plants introduced is relatively high, with 690 of the 1002 existing species being introduced.
#programalife #lifeprogramme #lifeipazoresnatura #redenatura2000 #acores #azores #direcaoregionaldoambiente #direcaoregionaldosassuntosdomar #azorina #spea #lapalmareservadabiosfera #EspeciesInvasoras #InvasiveSpecies #conservacaodanatureza #natureconservation</t>
  </si>
  <si>
    <t>LIFE IP AZORES NATURA | 16.09.2020 | A nossa campanha de Limpezas Costeiras e Subaquáticas destacada pela DG MARE / Our Coastal and Underwater Cleaning campaign highlighted by DG MARE 🇪🇺 🌊
PT 🇵🇹
A campanha regional de Limpezas Costeiras e Subaquáticas promovida pela Direção Regional dos Assuntos do Mar mereceu o destaque da DG MARE
(https://twitter.com/EU_MARE/status/1305455328742592514)!
Desde julho que estas ações estão a decorrer por todo o arquipélago, no âmbito do projeto LIFE IP Azores Natura (https://www.lifeazoresnatura.eu/) e enquadrados no “Dia Europeu do Mar - no meu país” (https://ec.europa.eu/maritim…/maritimeday/…/events-in-europe).
As limpezas costeiras e subaquáticas já contaram com o envolvimento de cerca de duas centenas de voluntários que recolheram mais de uma tonelada de lixo.
A campanha deste ano vai decorrer até ao final deste mês de setembro. E você também pode participar!
EN 🇬🇧
The regional campaign for Coastal and Underwater Cleaning promoted by the Regional Directorate for Sea Affairs was highlighted by DG MARE
(https://twitter.com/EU_MARE/status/1305455328742592514)!
Since July, these actions have been taking place across the archipelago, within the scope of the LIFE IP Azores Natura project (https://www.lifeazoresnatura.eu/) and within the framework of the “European Sea Day - in my country” (https: / /ec.europa.eu/maritim…/maritimeday/…/events-in-europe).
Coastal and underwater cleaning has already involved the involvement of about two hundred volunteers who have collected more than a ton of garbage.
This year's campaign will run until the end of September. And you can also participate!
Mais informações aqui/ More information here:
https://www.lifeazoresnatura.eu/voluntariado
https://www.facebook.com/direcaoregionalassuntosmar/posts/1122594991475911?__xts__[0]=68.ARC0TgIa-M3sT39iLr5W0h5K6oFiMoUs-FzNLlz5F5Q3RJE5hOT63WNsSYGX1aFbvwh_IAkcSrzexWdXIV8T_pHbY-KCOD4RZBiP1weZISbgKfs_I_x7bgwlG_jvEjhzvJv2FGaQpMJp9ext_bIGdd40XXS1565M8J3gaYlPiaxGBvnZrY0wKut3ZWx9z-JyG3OullTRGheOSxPYXST6tY9KLxOMbXLlhpuH2VK9Cgwuywn_b_oZodYk7lWeiX4fEWBhnSEurr5B_j4BNTQao7Q28vjQgAs3VIiAu6-DmkpkknYyIYoAkpOiHsycEbO91s6GRZavtMwAqErliXVCt0QN_A&amp;__tn__=-R
#programalife #lifeprogramme #lifeipazoresnatura #redenatura2000 #açores #azores #direcaoregionaldosassuntosdomar #azorina #DGMARE</t>
  </si>
  <si>
    <t>LIFE IP AZORES NATURA | 17.09.2020 | Espécies invasoras – Solanum mauritianum / Invasive species – Solanum mauritianum
PT
Originária da América do Sul, e presente em quase toda as ilhas, esta espécie de cheiro intenso, foi introduzida nos Açores como uma ornamental provavelmente devido aos seus cachos com flores arroxeadas.
É considerada uma espécie invasora devido às características oportunistas e com grande capacidade de competição. A sua dispersão está associada ao recurso das aves atraídas pelas bagas de cor amarela, podendo também reproduzir-se vegetativamente, formando rebentos de trouça ou raiz com grande capacidade de enraizamento.
O projeto LIFE IP Azores Natura, vai desenvolver um programa de combate a espécies invasoras e de recuperação de habitats terrestres enquadrado nas ações C8.1 “Controlo e erradicação de espécies de plantas invasoras em habitats terrestres restaurados”.
EN
From the South America, and present in almost every Island on the archipelago, this species of intense smell was introduced in the Azores as an ornamental plant, probably due to its brunches with purple flowers.
It is considered an invasive species due to its opportunistic characteristics and with great capacity for competition. Its dispersion is associated with birds attracted by yellow berries, and it can also reproduce vegetatively, forming shoots or roots with great rooting capacity.
The LIFE IP Azores Natura project will develop a program to combat invasive species and recover terrestrial habitats within the framework of action C8.1 “Control and eradication of IAS plant species in terrestrial restored habitats”.
#programalife #lifeprogram #lifeipazoresnatura #redenatura2000 #acores #azores #secretariaregionaldaenergiaambienteeturismo #direcaoregionaldoambiente #direcaoregionaldosassuntosdomar #azorina #sepa #lapalmareservadabiosfera #conservaçaonatureza #natureconservation #conservaçãodehabitats #habitatconservation #especiesinvasoras #invasivealienspecies #IAS #solanummauritianum</t>
  </si>
  <si>
    <t>LIFE IP AZORES NATURA | 18.09.2020 | Marta Guerreiro salienta voluntariado ambiental como mais-valia na conservação da natureza / Marta Guerreiro highlights environmental volunteering as an asset in nature conservation
https://www.lifeazoresnatura.eu/…/marta-guerreiro-salienta…/
PT
A Secretária Regional da Energia, Ambiente e Turismo salientou que os campos de conservação da natureza para voluntários são uma mais-valia para a Região, principalmente quando integrados em projetos de referência, como é o caso do LIFE IP Azores Natura.
“O voluntariado aplicado a fins ambientais e de conservação da natureza pode ser um contributo efetivo para a estratégia e objetivos de desenvolvimento dos Açores, naquele que é um destino turístico sustentável desde 2019”, salientou Marta Guerreiro.
EN
The Regional Secretary for Energy, Environment and Tourism said that nature conservation camps for volunteers are an asset for the Region, especially when integrated into reference projects, such as LIFE IP Azores Natura.
“Volunteering applied to environmental and nature conservation purposes can be an effective contribution to the strategy and development objectives of the Azores, in what has been a sustainable tourist destination since 2019”, said Marta Guerreiro.
#programalife #lifeprogram #lifeipazoresnatura #redenatura2000 #acores #azores #secretariaregionaldaenergiaambienteeturismo #direcaoregionaldoambiente #direcaoregionaldosassuntosdomar #azorina #sepa #lapalmareservadabiosfera #conservaçaonatureza #natureconservation #conservaçãodehabitats #habitatconservation #especiesinvasoras #invasivealienspecies #IAS</t>
  </si>
  <si>
    <t>LIFE IP AZORES NATURA | 18.09.2020 | RECRUTAMENTO DE UM (1) ASSISTENTE OPERACIONAL PARA A ILHA DAS FLORES / RECRUITMENT OF ONE (1)OPERATIONAL ASSISTANT FOR FLORES ISLAND 👇👇
PT 
A Sociedade de Gestão Ambiental e Conservação da Natureza - Azorina, S.A. pretende recrutar 1 colaborador para a ilha das Flores, em regime de contrato de trabalho a termo incerto, na seguinte categoria:
- Um (1) assistente operacional, para exercer funções no âmbito do Projeto LIFE IP AZORES NATURA (LIFE17 IPE/PT/000010), nomeadamente: Implementação de trabalhos piloto para conservação de flora endémica: Conservação in-situ; Boas práticas para conservação de habitats terrestres; Implementação de corredores ecológicos; Restauro de habitats em ilhéus para aves marinhas; Controlo e erradicação de espécies exóticas invasoras (plantas) em habitats terrestres restaurados; Avaliação integrada e mitigação dos impactos negativos do turismo nos trilhos de natureza da Rede Natura 2000.
Os concorrentes devem preencher os requisitos, sob pena de exclusão: Escolaridade mínima obrigatória. 
A seleção do candidato será feita considerando os seguintes métodos de seleção, igualmente valorados: Avaliação Curricular (AC) - (50%) e Prova de Conhecimentos (PC) - (50%). AC - Habilitações Literárias (HL) - (25%); Experiência Profissional (EP) - (50%); Formação Profissional (FP) - (25%).
Os interessados devem entregar as respetivas candidaturas, com indicação da vaga para a qual concorrem, no prazo de 10 dias úteis, a contar da publicação do presente anúncio, na sede do Parque Natural das Flores sita na Rua do Boqueirão, 2-A, 9970-390 Santa Cruz das Flores. As candidaturas devem ser acompanhadas, sob pena de exclusão, de curriculum vitae atualizado, cópia do certificado de habilitações. Devem ainda ser juntos, como anexos ao curriculum vitae, os comprovativos da experiência profissional e cópias de certificados de ações de formação profissional, sob pena de os mesmos não serem ponderados na avaliação curricular.
A Prova de conhecimentos terá a forma oral, revestindo natureza prática, com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considerados excluídos do procedimento. O mesmo se aplica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das Flores.
EN 
The Society for Environmental Management and Nature Conservation - Azorina, S.A. intends to recruit 1 employee for Flores island, under an uncertain term employment contract, in the following category:
- One (1) operational assistant, to perform functions within the scope of the LIFE IP AZORES NATURA Project (LIFE17 IPE / PT / 000010), namely: Implementation of pilot works for conservation of endemic flora: In-situ conservation; Good practices for the conservation of terrestrial habitats; Implementation of ecological corridors; Restoration of island habitats for seabirds; Control and eradication of invasive alien species (plants) in restored terrestrial habitats; Integrated assessment and mitigation of the negative impacts of tourism on the nature trails of the Natura 2000 network.
Competitors must fulfill the requirements, under penalty of exclusion: Minimum compulsory education. 
The selection of the candidate will be made considering the following selection methods, equally valued: Curricular Assessment (AC) - (50%) and Knowledge Test (PC) - (50%). AC - Literary Qualifications (HL) - (25%); Professional Experience (EP) - (50%); Professional Training (FP) - (25%).
Interested parties must submit their respective applications, indicating the vacancy for which they are competing, within 10 working days from the publication of this notice, at the headquarters of the Parque Natural das Flores located at Rua do Boqueirão, 2-A, 9970 -390 Santa Cruz das Flores. 
Applications must be accompanied, under penalty of exclusion, of an updated curriculum vitae, copy of the qualification certificate. Proofs of professional experience and copies of certificates of professional training actions must also be attached, as attachments to the curriculum vitae, under penalty of not being considered in the curriculum evaluation.
The Knowledge Test will take the oral form, with a practical nature, with a maximum duration of 60 minutes and will consist of performing various tasks, namely:
a) Identification of native and invasive vegetation: identification of species of endemic and invasive vegetation in the Azores; knowledge and demonstration of control / eradication techniques for invasive alien species; knowledge and demonstration of planting techniques.
b) Cutting of vegetation: use of manual equipment; use of brush cutter; chainsaw use.
c) Identification of native and invasive vegetation and fauna: identification of endemic and invasive vegetation and fauna species in the Azores.
Failure by any of the candidates to appear for any of the selection methods is equivalent to withdrawing from the competition, and they are considered excluded from the procedure. The same applies to candidates who scored less than 9.5 in the knowledge test. Correspondence between the candidates and the jury will be carried out by email. The final list of candidates will be sent by email to them and advertised at the headquarters of the Parque Natural das Flores.
#programalife #lifeprogramme #lifeipazoresnatura #redenatura2000 #acores #azores #AZORINA  #ofertadeemprego #joboffer</t>
  </si>
  <si>
    <t>LIFE IP AZORES NATURA | 21.09.2020 | Pacto Ecológico Europeu: 1000 milhões de euros para impulsionar transição ecológica e digital / European Ecological Pact: EUR 1000 million to boost ecological and digital transition
https://www.lifeazoresnatura.eu/fundos-de-financiamento
PT
Está aberto o convite à apresentação de propostas no valor de mil milhões de euros para projetos de investigação e inovação que abordem a crise climática e ajudem a proteger a biodiversidade e os ecossistemas únicos da Europa.
O convite à apresentação de propostas do Pacto Ecológico Europeu, que é financiado pelo programa Horizonte 2020, impulsionará a recuperação europeia da crise do coronavírus, transformando os desafios ecológicos em oportunidades de inovação.
O prazo para apresentação de propostas é 26 de janeiro de 2021, devendo os projetos selecionados arrancar no outono de 2021.
EN
A € 1 billion call for proposals is open for research and innovation projects that address the climate crisis and help protect Europe's unique biodiversity and ecosystems.
The European Ecological Pact's call for proposals, which is funded by the Horizon 2020 program, will boost the European recovery from the coronavirus crisis, transforming ecological challenges into opportunities for innovation.
The deadline for submitting proposals is January 26, 2021, with the selected projects due to start in the fall of 2021.
#programalife #lifeprogramme #lifeipazoresnatura #redenatura2000 #fundoscomplementares #complemetaryfunding</t>
  </si>
  <si>
    <t>LIFE IP AZORES NATURA | 21.09.2020 | Faial: Limpezas subaquáticas / Faial island: Underwater cleaning
https://www.lifeazoresnatura.eu/even…/limpezas-subaquaticas/
https://www.lifeazoresnatura.eu/voluntariado/
PT
A Direção Regional dos Assuntos do Mar desafiou varias instituições e empresas marítimo turísticas da ilha do Faial para colaborar na limpeza costeira e subaquática, que irá decorrer no dia 26 de setembro pelas 9h, na Zona Especial de Conservação do Monte da Guia (PTFAI0005).
Esta campanha acontece no âmbito do projeto LIFE IP Azores Natura, está também enquadrada na campanha Açores Entre Mares / “Lixo Zero no Mar dos Açores” e integra um dos eventos com o carimbo do Dia Europeu do Mar.
Se necessitar de mais informações contacte-nos através do email: info.dram@azores.gov.pt
Para participar na limpeza costeira ou subaquática inscreva-se, até dia 24 de setembro, através do formulário em https://docs.google.com/…/1FAIpQLSdTkNTMMzkzStuj7S…/viewform
EN
The Regional Directorate for Maritime Affairs challenged several institutions and tourist maritime companies on Faial island to collaborate in coastal and underwater cleaning, which will take place on September 26 at 9 am, in the Special Conservation Zone of Monte da Guia (PTFAI0005).
This campaign takes place within the scope of the LIFE IP Azores Natura project, it is also part of the Azores Entre Mares / “Lixo Zero no Mar dos Açores” campaign and integrates one of the events with the stamp of the European Day of the Sea.
If you need more information, contact us via email: info.dram@azores.gov.pt
To participate in coastal or underwater cleaning, register until September 24th, using the form at the address https://docs.google.com/…/1FAIpQLSdTkNTMMzkzStuj7S…/viewform
#ProgramaLIFE #LIFEprogramme #lifeipazoresnatura #redenatura2000 #açores #azores #direcaoregionaldosassuntosdomar #azorina #faial #faialisland #limpezascosteiras #coastalcleaning</t>
  </si>
  <si>
    <t>LIFE IP AZORES NATURA | 21.09.2020 | Aberto concurso público internacional para aquisição de serviços / An international public tender for the acquisition of services is open
https://www.lifeazoresnatura.eu/…/aberto-concurso-limitado…/
PT
Encontra-se a decorrer o procedimento de Concurso Limitado por Prévia Qualificação (Concurso Público Internacional), com vista à aquisição de serviços para “Apoio técnico e científico na elaboração de programas de conservação, na recolha de dados, na implementação de tarefas e monitorização dirigidas a áreas, espécies e habitats marinhos integrados na Rede Natura 2000, no âmbito do projeto LIFE IP AZORES NATURA (LIFE17 IPE/PT/000010)".
Para mais informações, consultar os anúncios publicitados no Jornal Oficial da Região Autónoma dos Açores (anúncio n.º 327/2020, de 9 de setembro), no Diário da República (anúncio n.º 10096/2020, de 11 de setembro) e no Jornal Oficial da União Europeia (anúncio n.º 2020/S 177-426878, de 11 de setembro).
EN
The Limited Tender for Previous Qualification procedure is underway, with a view to acquiring services for “Technical and scientific support in the elaboration of conservation programs, in data collection, in the implementation of tasks and monitoring directed at areas, species and marine habitats integrated in the Natura 2000 Network, within the scope of the LIFE IP AZORES NATURA project (LIFE17 IPE / PT / 000010)".
For more information, consult the advertisements published in the Official Journal of the Autonomous Region of the Azores (announcement no. 327/2020, of 9 September), in the Diário da República (notice no. 10096/2020, of 11 September) and in the Official Journal of the European Union (announcement No. 2020 / S 177-426878, of 11 September).
Links úteis / Useful links:
https://jo.azores.gov.pt/#/
https://dre.pt/
https://eur-lex.europa.eu/oj/direct-access.html?locale=pt
#programaLIFE #LIFEprogramme #RedeNatura2020 #LifeIPAzoresNatura #DireçãoRegionaldosAssuntosdoMar #DRAM #ConcursoPúblicoInternacional #InternationalPublicTender</t>
  </si>
  <si>
    <t>LIFE IP AZORES NATURA | 8.-11.09.2020 | Trabalhos de campo no Ilhéu da Vila / Field work on Vila Islet
PT
O projeto LIFE IP AZORES NATURA continua a desenvolver trabalhos de campo no Ilhéu da Vila no âmbito da ação C6.1 “Restauração de habitat para as aves marinhas nos ilhéus” e D5.1 “Monitorização de habitats terrestres, espécies e problemas de conservação”.
De 8 a 11 de setembro a equipa técnica da DRA e da SPEA efetuou os seguintes trabalhos:
- levantamento das espécies de flora presentes no ilhéu;
- georreferenciação dos núcleos de espécies de flora invasoras;
- determinação de dois locais para instalação de ninhos artificiais para frulho/alma-negra e painho-da-Madeira;
- monitorização de 169 ninhos ocupados por alma-negra ou prospetores ocasionais de painho-da-Madeira e anilhagem de todas as crias e adultos acessíveis;
- monitorização de 177 ninhos de cagarro e anilhagem de todas as crias e adultos acessíveis;
- realização de escutas noturnas com deteção de frulho e painho-da-madeira.
EN
The LIFE IP AZORES NATURA project continues to carry out field work on Vila Islet within the frame of actions C6.1 “Restoration of seabird habitat on islets” and D5.1 “Monitoring of terrestrial habitats, species and conservation problems”.
From 8th to 11th of September, a team from DRA and SPEA carried out the following tasks:
- survey of the flora species present on the islet;
- georeferencing of nuclei of invasive flora species;
- determining 2 sites for the installation of artificial nests for Puffinus lherminieri / Bulweria bulverii and Hydrobates castro;
- monitoring of 169 nests occupied either by Bulweria bulwerii or by the occasional Hydrobates castro prospectors, and ringing of all accessible chicks and adults;
- monitoring of 177 nests of Calonectris borealis and ringing of all accessible chicks and adults;
- nocturnal recording of bird song with detection of Puffinus lherminieri and Hydrobates castro.
#programalife #lifeprogramme #lifeipazoresnatura #redenatura2000 #direcaoregionaldoambiente #direcaoregionaldosassuntosdomar #spea #monitorizacao #monitoring #avesmarinhas #seabirds #ninhosartificiais #artificialnests #nativeflora #floraendemica #invasiveflora #florainvasora</t>
  </si>
  <si>
    <t>LIFE IP AZORES NATURA | 29.09.20202 |Diário do campo de voluntariado ambiental jovem na ilha do Pico / Diary of the young environmental volunteer camp on Pico island 🌱🌿
PT 🇵🇹
13 jovens voluntários, nove dos quais oriundos de cada uma das ilhas dos Açores, estiveram durante uma semana no Pico, onde, dia a dia, se dedicaram a trabalhos de conservação da natureza, aprendizagem, novas vivências e partilha de experiências no âmbito do programa criado pelo projeto LIFE IP Azores Natura.
No ‘diário’ deste campo deram entrada registos de ações de controle de espécies exóticas e invasoras, como o chorão da praia (Carpobrotus edulis), de remoção de lixo e poda de Salgueiros (Tamarix africana), na zona da Madalena, e, ainda, de uma visita à Gruta das Torres, entre outras.
Os jovens participantes no Campo de Voluntariado, que terminou no dia 22, procederam a plantações e, ainda, á identificação das espécies nativas, endémicas e invasoras existentes em quatro talhões delimitados, a diferentes altitudes, ao longo do percurso do Caminho dos Burros, onde vão ser realizados trabalhos de recuperação e conservação.
Também subiram à Montanha do Pico, com o apoio da Associação de Guias desta ilha e, durante o percurso, fizeram a recolha de lixo, assim como na área da caldeira. 
No decorrer da ação, puderam ainda observar várias espécies endémicas, como os morcegos, e as diferenças da flora à medida que iam subindo. 
Este campo de voluntariado foi o quarto dos seis previstos em diferentes ilhas até fevereiro de 2021 e contou com a participação do Parque Natural do Pico e o envolvimento da comunidade e a parceria de diversas entidades e empresas locais.
Este programa organizado pela Direção Regional do Ambiente e Azorina, é operacionalizado pela Associação Plantar uma Árvore e fomenta o voluntariado ambiental com o objetivo de aproximar a sociedade da gestão dos recursos naturais e das áreas protegidas, promovendo a sensibilização e contribuindo para mudanças positivas na relação da comunidade com a natureza.
EN
13 young volunteers, nine of them coming from each of the Azores islands, spent a week in Pico where they dedicated themselves on a daily basis to nature conservation, learning  and the sharing of new experiences under the program developed by the LIFE IP Azores Natura project.
The ‘diary’ of this camp registers actions such as the control of Carpobrotus edulis (invasive species), marine litter cleaning, the cutting back of Tamarix africana in Madalena and a visit to Gruta das Torres, among others.
The young people participating in the Volunteer Camp, which ended on the 22nd of September, proceeded to planting and also identifying the native, endemic and invasive species occuring within four delimited plots, at different altitudes, along the trail "Caminho dos Burros", where recovery and conservation work will be carried out.
They also climbed Pico Mountain, with the support of the Guides Association of this island and carried out garbage collection during the ascent as well as in the Caldeira area. During the course of the action, they were also able to observe several endemic species, such as bats, and the differences in flora as they went up.
This campo is the fourth of the six planned in different islands until February 2021, with the participation of the Natural Park of Pico and the involvement of the community and different institutions and local companies.
This program, organized by the Regional Directorate for the Environment and Azorina, is implemented by the association "Plantar uma Árvore" and promotes environmental volunteering with the objective of bringing society closer to the management of natural resources and protected areas, promoting awareness and contributing to positive changes in the relationship of the community with nature.
Créditos fotografias/ Photography credits: Julia Snajdr
#programalife #lifeprogram #lifeipazoresnatura #redenatura2000 #acores #azores #direcaoregionaldoambiente #azorina   #associacaoplantarumaarvores #campodevoluntariado #volunteercamp #Pico #PicoIsland #conservaçaonatureza #natureconservation #conservaçãodehabitats #habitatconservation #especiesinvasoras #invasivealienspecies #IAS</t>
  </si>
  <si>
    <t>LIFE IP AZORES NATURA | 29.09.2020 | S. Miguel/Caloura: Limpezas subaquáticas e costeiras / S. Miguel island/Caloura: Underwater and coastal cleaning 👇
PT 🇵🇹
Junte-se a nós para mais uma limpeza, promovidas em todas as ilhas pela Direção Regional dos Assuntos do Mar, com múltiplos parceiros, no âmbito do projeto LIFE IP Azores Natura e enquadrada na campanha Açores Entre Mares / “Lixo Zero no Mar dos Açores”.
EN 🇬🇧
Join us for another cleaning promoted in all the islands by the Regional Directorate of Maritime Affairs, with multiple partners, under the LIFE IP Azores Natura project and framed in the 'Entre Mares' / "Zero Waste in the Azores Sea" campaign.
#ProgramaLIFE #LIFEprogramme #lifeipazoresnatura #redenatura2000 #açores #azores #direcaoregionaldosassuntosdomar #azorina #saomiguel #saomiguelisland #limpezascosteiras #coastalcleaning</t>
  </si>
  <si>
    <t>LIFE IP AZORES NATURA | 01.10.20| Pescadores açorianos vão à pesca de lixo marinho / Azorean fishermen go fishing for marine litter
Saiba mais em/ Learn more at:
https://www.lifeazoresnatura.eu/ciencia-cidada/
https://www.lifeazoresnatura.eu/…/gui-menezes-enaltece-env…/
PT🇵🇹
O Secretário Regional do Mar, Ciência e Tecnologia afirmou esta terça-feira, na Horta, que “todos os utilizadores do mar devem estar despertos para os impactos das atividades marítimas”, acrescentando que “tem de haver um esforço coletivo” para que se faça “um uso responsável do nosso mar”.
Gui Menezes falava no Núcleo de Pescas da Horta à chegada da embarcação ‘Tatiana’, uma das três embarcações de pesca profissional envolvidas no ‘Fishing for Litter' [Pesca de Lixo], uma ação de limpeza de lixo marinho de fundo que decorre em três ilhas.
Esta iniciativa inédita, promovida pelas direções regionais das Pescas e dos Assuntos do Mar, está a decorrer em áreas específicas selecionadas pelos próprios pescadores, que foram contratados para prestar este serviço através do projeto LIFE IP Azores Natura.
EN🇬🇧
The Regional Secretary for the Sea, Science and Technology said this Tuesday, in Horta, that "all sea users must be awake to the impacts of maritime activities", adding that "there must be a collective effort" to make “A responsible use of our sea”.
Gui Menezes was speaking at the Fisheries Center of Horta on the arrival of the vessel 'Tatiana', one of the three professional fishing vessels involved in 'Fishing for Litter', an action to clean marine bottom garbage that takes place in Islands.
This unprecedented initiative, promoted by the regional directorates for Fisheries and Sea Affairs, is taking place in specific areas selected by the fishermen themselves, who were hired to provide this service through the LIFE IP Azores Natura project.
#ProgramaLIFE #LIFEprogramme #lifeipazoresnatura #redenatura2000 #açores #azores #FishingforLitter #direcaoregionaldosassuntosdomar #direcaoregionaldaspescas #pescadores #fishermen #SeaExpert #ObservatóriodoMardosAçores #IMAROKEANOS #limpezadelixomaritimo #marinewastecleaning</t>
  </si>
  <si>
    <t>LIFE IP AZORES NATURA | 01.10.20 | Projetos LIFE contribuem para a conservação da natureza e da biodiversidade dos Açores / LIFE projects contribute to the conservation of nature and biodiversity in Azores
Leia mais, aqui / Read more, here:
https://www.lifeazoresnatura.eu/.../projetos-life.../
PT 🇵🇹
Marta Guerreiro salientou esta terça-feira, na abertura dos trabalhos do Conselho Regional do Ambiente e Desenvolvimento Sustentável, a importância dos programas LIFE da União Europeia que estão em curso, e que “promovem um investimento direto superior a 22,6 milhões de euros em ações de conservação de habitats e espécies, em todo o arquipélago dos Açores”.
Atualmente, estão em execução três projetos, concretamente o LIFE VIDALIA, iniciado em julho de 2018, o projeto integrado LIFE IP Azores Natura, iniciado em janeiro de 2019, e o LIFE BEETLES, iniciado a 1 de janeiro deste ano.
Neste âmbito, a Secretária Regional da Energia, Ambiente e Turismo adiantou que se encontra em processo de revisão um LIFE integrado na área do clima, o LIFE IP CLIMAZ, “prevendo-se que seja aprovado nas próximas semanas, com um investimento global de, pelo menos, 8,7 milhões de euros, a executar a partir de 1 de janeiro de 2021”.
“Por outro lado, foram submetidas mais duas candidaturas de projetos LIFE tradicionais, um na área da conservação da natureza (o LIFE SNAILS) e outro no domínio dos resíduos (o LIFE Best Compost), e está a ser preparada mais uma nova candidatura de um projeto LIFE integrado dedicado às questões da água, cuja nota de síntese será submetida até ao próximo dia 6 de outubro”, adiantou.
EN 🇬🇧
Marta Guerreiro highlighted, this Tuesday, at the opening of the Regional Council for Environment and Sustainable Development, the importance of the European Union's LIFE programs that are underway, and that “promote a direct investment of more than 22.6 million euros in conservation actions for habitats and species, across the archipelago of the Azores ”.
Currently, three projects are underway, namely LIFE VIDALIA, started in July 2018, the integrated project LIFE IP Azores Natura, started in January 2019, and LIFE BEETLES, started on January 1 this year.
In this context, the Regional Secretary for Energy, Environment and Tourism said that an integrated LIFE in the climate area, LIFE IP CLIMAZ, is under review, “it is expected to be approved in the coming weeks, with a global investment of, at least 8.7 million euros, to be executed from 1 January 2021 ”.
“On the other hand, two more applications for traditional LIFE projects were submitted, one in the area of nature conservation (LIFE SNAILS) and another in the field of waste (LIFE Best Compost), and another new application is being prepared. an integrated LIFE project dedicated to water issues, the summary note of which will be submitted until next October 6th,” she said.
#programalife #lifeprogramme #LIFEIPAzoresNatura #RedeNatura2000 #acores #azores #direcaoregionaldoambiente #direcaoregionaldosassuntosdomar #azorina #spea #lapalmareservadabiosfera 
#conservacaodanatureza #natureconservation
#conselhoregionaldoambienteedesenvolvimentosustentavel</t>
  </si>
  <si>
    <t>LIFE IP AZORES NATURA | 01.10.20 | Reunião com o Advisory Board do projeto / Meeting with the project's Advisory Board ✅
PT 🇵🇹
O LIFE IP Azores Natura participou esta terça-feira, em Ponta Delgada, na reunião do Conselho Regional do Ambiente e Desenvolvimento Sustentável (CRADS), órgão consultivo em que têm assento diversos departamentos do Governo dos Açores e múltiplas associações e entidades não governamentais.
Na reunião, a gestora do LIFE IP Azores Natura apresentou o progresso do projeto aos conselheiros, conforme previsto na Ação F4, que conferiu a qualidade de Advisory Board ao CRADS, para acompanhamento da implementação do projeto, com participação ativa e aconselhamento das ações que estão a ser desenvolvidas nas 9 ilhas, em terra e mar.
EN 🇬🇧
LIFE IP Azores Natura participated this Tuesday, at Ponta Delgada, in the meeting of the Regional Council for the Environment and Sustainable Development (CRADS), consultative body in which various departments of the Government of the Azores and multiple associations and non-governmental entities sit.
At the meeting, the manager of LIFE IP Azores Natura presented the progress of the project to the advisors, as foreseen in Action F4, which conferred the quality of Advisory Board to CRADS, to monitor the project implementation, with an active contribution and advice on the actions which are being developed in the 9 islands, on land and sea.
#programalife #lifeprogramme #lifeipazoresnatura #redenatura2000 #acores #azores
#direcaoregionaldoambiente #direcaoregionaldosassuntosdomar #azorina #SPEA #LaPalma #conselhoconsultivodoambienteedesenvolvimentosustentavel #CRADS #lifeipazoresnaturaAdvisoryBoard</t>
  </si>
  <si>
    <t>LIFE IP AZORES NATURA | 01.10.20 | ‼️Concurso Público para "Aquisição de serviços para o desenvolvimento de plataforma de gestão de atividades marítimo-turísticas" /
Public Tender for "Acquisition of services for the development of a management platform for maritime-tourist activities"‼️
PT 🇵🇹
A Direção Regional dos Assuntos do Mar informa que está a decorrer o prazo para apresentação de propostas no âmbito do Concurso Público para “Aquisição de serviços para o desenvolvimento de plataforma de gestão de atividades marítimo-turísticas, no âmbito da ação A3 do Projeto LIFE IP AZORES NATURA (LIFE17 IPE/PT/000010)”.
Para mais informações, consulte o Anúncio n.º 373/2020, de 28 de setembro, publicado na II Série, n.º 188 do Jornal Oficial da Região Autónoma dos Açores e o Anúncio n.º 10793/2020, de 28 de setembro, publicado na II Série, n.º 189 do Diário da República.
A Ação A3 do projeto contempla, entre outros objetivos, a recolha/tratamento de dados e a criação/introdução de e em bancos de dados.
EN 🇬🇧
The Regional Directorate for Maritime Affairs informs that the deadline for the submission of proposals under the Public Tender for the “Acquisition of services for the development of a management platform for maritime-tourist activities, under Action A3 of the LIFE IP AZORES NATURA Project (LIFE17 IPE / PT / 000010) ” is in progress.
For more information, see the Announcement No. 373/2020 of 28 September, published in Series II, No. 188 of the 'Jornal Oficial da Região Autónoma dos Açores' (Official Journal of the Azores) and the Announcement No. 10793/2020 of September 28, published in II Series, No. 189 of the 'Diário da República'.
Action A3 of the project contemplates, among other objectives, the collection / processing of data and the creation / introduction of and in databases.
#programaLIFE #LIFEprogramme #RedeNatura2020 #LifeIPAzoresNatura #DireçãoRegionaldosAssuntosdoMar #DRAM #ConcursoPúblicoI #PublicTender</t>
  </si>
  <si>
    <t>LIFE IP Azores Natura | 03.10.20 | Fundos Complementares: Saiba quais as áreas em que o Pacto Ecológico Europeu está a aceitar propostas de projetos❗️/ Complementary Funds: Find out what are the areas in which the European Green Deal is accepting proposals ❗️🇪🇺👇
PT 🇵🇹
A Comissão Europeia lançou uma Call (Aviso de abertura de período para apresentação de candidaturas ) de 1 bilião de euros para projetos de investigação e inovação que respondam à crise climática e ajudem a proteger os ecossistemas e biodiversidade únicos na Europa. 
A Call para o Pacto Ecológico Europeu  é, como já divulgamos aqui, financiada pelo Horizonte 2020 e pretende também estimular a recuperação da Europa da crise do coronavírus, transformando os desafios verdes em oportunidades de inovação.
Espera-se que os projetos financiados no âmbito desta call entreguem resultados com benefícios tangíveis em dez áreas:
📌Oito áreas temáticas que refletem os principais fluxos de trabalho do Pacto Ecológico Europeu:
1- Aumento da ambição climática
2- Energia limpa, acessível e segura
3- Indústria para uma economia limpa e circular
4- Edifícios eficientes em energia e recursos
5- Mobilidade sustentável e inteligente
6- Farm to Fork (do prado ao prato)
7- Biodiversidade e ecossistemas
8- Poluição-zero, ambientes livres de tóxicos
📌E duas áreas horizontais:
- fortalecer o conhecimento e capacitar os cidadãos, que oferecem uma perspetiva a longo prazo para alcançar as transformações estabelecidas no Pacto Ecológico Europeu.
Todas são extremamente importantes, mas destacamos a área 7 (https://ec.europa.eu/.../lc-gd-7-1-2020...) pela correspondência com os objetivos do LIFE IP Azores Natura: restauro e conservação dos ecossistemas, melhoria dos estados das espécies e habitats abrangidas pelas diretivas Aves e Habitats, em particular nos sítios da Rede Natura 2020. 
EN 🇬🇧
The European Commission launched a € 1 billion Call (Notice of Opening Period for proposals) for research and innovation projects that respond to the climate crisis and help protect the unique ecosystems and biodiversity in Europe.
The Call for the European Green Deal is, as we have already announced here, financed by Horizon 2020 and also aims to stimulate Europe's recovery from the coronavirus crisis, transforming green challenges into opportunities for innovation.
Projects financed under this call are expected to deliver results with tangible benefits in ten areas:
📌Eight thematic areas that reflect the main work flows of the European Ecological Pact:
1- Increased climate ambition
2- Clean, affordable and safe energy
3- Industry for a clean and circular economy
4- Energy and resource efficient buildings
5- Sustainable and smart mobility
6- Farm to Fork (from meadow to plate)
7- Biodiversity and ecosystems
8- Zero pollution, toxic free environments
📌And two horizontal areas:
- Strengthening knowledge and empowering citizens, which offer a long-term perspective for achieving the transformations established in the European Green Deal.
All of them are extremely important, but we highlight the number 7 (https://ec.europa.eu/.../topic-search... ), for its correspondence with our objectives: restoration and conservation of ecosystems, improvement of the species and habitats states covered by the Birds and Habitats directives, particularly on Natura Network 2020 sites .
Mais informações podem ser obtidas em / More information can be obtained at:
https://ec.europa.eu/.../topic-search...
#programalife #lifeprogramme #lifeipazoresnatura #redenatura2000 #fundoscomplementares #complemetaryfunding</t>
  </si>
  <si>
    <t>LIFE IP AZORES NATURA | 06.10.20 | Estamos a iniciar os trabalhos de restauro de habitats / we are starting to restore habitats 🌿🌱
PT 🇵🇹
Já começaram os trabalhos de campo numa das áreas de intervenção do LIFE IP Azores Natura: a turfeira da Lomba, na ilha Terceira.
Os nossos operacionais, no âmbito da ação C4.1 (Boas práticas para a conservação de habitats terrestres) estão a cortar a espécie criptoméria (Cryptomeria japonica), para aumentar a naturalidade desta área, classificada como Turfeiras altas ativas (7110*) ao abrigo da Diretiva Habitats.
Trata-se de uma área que tem milhares de indivíduos de criptoméria plantados e que, devido às condições ecológicas, apresenta plantas decrépitas ou que morreram e precisam de ser eliminados para que o habitat recupere, melhorando o seu atual estado de conservação.
EN 🇬🇧
Field work has already started in one of the intervention areas of LIFE IP Azores Natura: the Lomba peatland, on Terceira island.
Our operational staff, according to action C4.1 (BBest practice for terrestrial habitats conservation) are cutting the cryptomeria species (Cryptomeria japonica), to increase the naturalness of this area, classified as active raised bogs (7110 *) under the Habitats Directive.
This is an area that has thousands of individuals of Cryptomeria japonica planted and, due to ecological conditions, presents decrepit or dead plants that need to be eliminated for restore the habitat, improving its conservation status.
#programalife #lifeprogramme #lifeipazoresnatura #redenatura2000 #acores #azores #Terceira #TerceiraIsland #conservaçaonatureza #natureconservation #conservaçaodehabitats #habitatconservation</t>
  </si>
  <si>
    <t>LIFE IP AZORES NATURA | 08.10.2020 | Espécies-alvo flora – Angelica lignescens / Flora target-species – 𝘈𝘯𝘨𝘦𝘭𝘪𝘤𝘢 𝘭𝘪𝘨𝘯𝘦𝘴𝘤𝘦𝘯𝘴
PT
A espécie que hoje apresentamos é a 𝘈𝘯𝘨𝘦𝘭𝘪𝘤𝘢 𝘭𝘪𝘨𝘯𝘦𝘴𝘤𝘦𝘯𝘴, espécie muito rara que ocorre apenas em habitats onde haja fornecimento contínuo de água. Foi identificada nos Açores, pela primeira vez, em 1842, na ilha do, Faial por Watson, como sendo 𝘔𝘦𝘭𝘢𝘯𝘰𝘴𝘦𝘭𝘪𝘯𝘶𝘮 𝘥𝘦𝘤𝘪𝘱𝘪𝘦𝘯𝘴. No entanto, mais tarde, os estudos efetuados levantaram sérias dúvidas sobre a classificação da espécie, pelo que culminaram na mudança de designação para o nome atual.
As principais ameaças a esta espécie, já tão rara, são a degradação de habitats e a proliferação de espécies exóticas. Nesse sentido, o projeto LIFE IP Azores Natura irá desenvolver trabalhos de conservação tendo como alvo esta e outras espécies endémicas que caracterizam o nosso património natural.
EN
The species that today we present is the 𝘈𝘯𝘨𝘦𝘭𝘪𝘤𝘢 𝘭𝘪𝘨𝘯𝘦𝘴𝘤𝘦𝘯𝘴 this species is very rare occurring only in habitats where there is a continuous supply of water. Watson first reported it in the Azores in 1842 on Faial Island, under the name of 𝘔𝘦𝘭𝘢𝘯𝘰𝘴𝘦𝘭𝘪𝘯𝘶𝘮 𝘥𝘦𝘤𝘪𝘱𝘪𝘦𝘯𝘴. Later, studies where carried out that raised serious doubts about the classification of the species, resulting in the change of the name to the one we today know.
The main threats to this species, already so rare, are the degradation of habitats and the proliferation of exotic species. For these reason, the LIFE IP Azores Natura project will develop conservation works targeting this and other endemic species that characterize our natural heritage.
#ProgramaLIFE #LIFEProgramme #LIFEIPAZORESNATURA #RedeNatura2000 #Acores #Azores #DirecaoRegionalDoAmbiente #DirecaoRegionalDosAssuntosDoMar #Azorina #SPEA #LaPalmaReservaDaBiosfera #ConservacaoDaNatureza #NatureConservation #ConservacaoDeHabitats #HabitatConservation #AngelicaLignescens</t>
  </si>
  <si>
    <t xml:space="preserve">LIFE IP AZORES NATURA | 08.10.2020 | “Percorrendo uma área protegida” regista grande adesão na ilha do Corvo / “Hiking through a protected area” registed great adhesion by the community in Corvo Island 👍👍
PT 🇵🇹
No âmbito da Semana Europeia da Mobilidade, integrada no programa Parque Aberto e com enquadramento no projeto LIFE IP AZORES NATURA, foi realizada pelo Parque Natural do Corvo, em parceria com o Clube Desportivo Escolar desta ilha, a atividade ”Percorrendo uma área protegida”, que registou uma significativa adesão por parte da comunidade.
A atividade, consistiu na realização de um percurso pedestre, dando a conhecer a fauna e flora locais. A iniciativa, inicialmente adiada devido às condições climatéricas, decorreu no dia 4 de outubro, contou com 33 participantes que percorreram os trilhos da ilha como forma de assinalar esta semana comemorativa em que o tema central foi “Emissões Zero, Mobilidade para todos”.
EN 🇬🇧
Framed on the European Mobility Week, part of the Parque Aberto program and within the framework of the LIFE IP AÇORES NATURA project, carried out by the Natural Park of Corvo, in partnership with the Clube Desportivo Escolar on this island, an activity “Hiking through a protected area”, which registered a great adhesion by the community.
The activity consisted of a walking tour, showing the local fauna and flora. The activity was postponed due to weather conditions, so it took place on October 4, with 33 participants who hiked the island's trails as a way to mark this commemorative week in which the central theme was “Zero Emissions, Mobility for all”.
Fotografias/Photos: Parque Natural do Corvo
#ProgramaLIFE #LIFEProgramme #LIFEIPAZORESNATURA #RedeNatura2000 #SemanaEuropeiadaMobilidade #EuropeanMobilityWeek #Corvo #CorvoIsland
</t>
  </si>
  <si>
    <t>LIFE IP AZORES NATURA | 09.10.20 | Campanha SOS Cagarro começa hoje / SOS Cagarro campaign starts today❗️
Para mais informações / For more informationt: http://soscagarro.azores.gov.pt
PT 🇵🇹
A campanha SOS Cagarro, a maior e mais antiga campanha de educação e conservação ambiental dos Açores, inicia hoje, 9 de outubro, às 17h00, nas plataformas digitais.
Esta iniciativa, que se realiza desde 1995, visa a conservação dos cagarros (Calonectris borealis), uma das aves marinhas mais emblemáticas do arquipélago e espécie-alvo do projeto LIFE IP Azores Natura, envolvendo cidadãos e várias entidades, que participam em brigadas de salvamento de juvenis que, ao saírem dos ninhos, à noite, são afetados pela poluição luminosa.
Este ano, e devido aos constrangimentos causados pela pandemia de COVID-19, a sessão de abertura vai realizar-se em formato digital, através de um webinar que será transmitido em direto na página do Facebook da Direção Regional dos Assuntos do Mar.
O programa inclui um balanço da campanha do ano passado e novas informações sobre a edição deste ano, será abordada a problemática da poluição luminosa pela investigadora Elizabeth Atchoi, do Instituto OKEANOS, tema central do projeto LuMinAves, do qual a Direção Regional dos Assuntos do Mar é entidade parceira beneficiária, juntamente com a SPEA e o Fundo Regional para a Ciência e Tecnologia (FRCT).
O trabalho científico com aves marinhas e a organização de brigadas científicas são outros temas que serão abordados durante este webinar, agendado para as 17H00.
Durante os meses de outubro e novembro, os cagarros juvenis começam a abandonar os ninhos e ao serem atraídos pelas luzes artificiais fortes ficam desorientados, podendo cair em locais de risco de atropelamento ou de predação.
Por essa razão, neste período do ano, dezenas de brigadas percorrem as estradas dos Açores, resgatando cagarros caídos que são posteriormente libertados durante o dia junto ao mar, depois de anilhados, onde iniciam a sua primeira grande migração anual para os mares do Atlântico Sul ou para as zonas produtivas do Atlântico Noroeste.
Os cagarros, que podem viver até aos 40 anos, começam a reproduzir-se, em média, com sete ou oito anos de idade e têm uma postura de apenas um ovo por ano, sem possibilidade de efetuar postura de substituição, no caso de fracasso da incubação ou de a cria morrer durante o período de alimentação.
Este ano será dada continuidade à metodologia das brigadas científicas SOS Cagarro com o objetivo de recolher informação com relevância científica.
Na ilha do Faial, as brigadas começam a 21 de outubro e terminam a 4 de novembro, sendo que as inscrições podem ser realizadas através do Observatório do Mar dos Açores.
Nas restantes ilhas, os interessados em participar devem contactar o Parque Natural da sua ilha.
Na campanha de 2019, que contou com cerca de 3.000 voluntários e 150 parcerias, foram salvos em todas as ilhas 8.845 juvenis, tendo sido encontradas 335 aves mortas.
A campanha SOS Cagarro, que decorre até 15 de novembro, é coordenada e dinamizada pelo Governo dos Açores, através da Direção Regional dos Assuntos do Mar, em parceria com a Direção Regional do Ambiente, através dos Parques Naturais de Ilha, da Azorina e de muitas entidades públicas e privadas, incluído empresas ecoturísticas e associações de defesa do ambiente.
Com cerca de 75 por cento da população nidificante de cagarros a nível mundial, os Açores são a região do mundo que alberga mais casais reprodutores da espécie, fazendo da sua proteção e conservação uma responsabilidade.
Os participantes nesta campanha têm à sua disposição a aplicação "SOS Cagarro Móvel", que regista automaticamente a localização GPS da queda de cada animal, facilitando a recolha dos dados.
O cagarro é a ave marinha mais icónica dos Açores, com um estatuto de conservação reconhecido internacionalmente.
EN 🇬🇧
The SOS Cagarro campaign, the largest and oldest environmental education and conservation campaign in the Azores, starts today, October 9, at 5 pm, on digital platforms.
This initiative, which has been taking place since 1995, aims at the conservation of Cagarro (Calonectris borealis), one of the most emblematic seabirds in the archipelago and target species of the LIFE IP Azores Natura project, involving citizens and various entities that participate in juvenile rescue brigades that, when they leave the nests at night, they are affected by light pollution.
This year, and due to the constraints caused by the COVID-19 pandemic, the opening session will be held in digital format, through a webinar that will be broadcast live on the Facebook page of the Regional Directorate for Maritime Affairs.
The program includes a review of last year's campaign and new information on this year's edition, the problem of light pollution will be addressed by researcher Elizabeth Atchoi, from the OKEANOS Institute, the central theme of the LuMinAves project, of which the Regional Directorate for Maritime Affairs is a beneficiary partner entity, together with SPEA and the Regional Fund for Science and Technology (FRCT).
Scientific work with seabirds and the organization of scientific brigades are other topics that will be covered during this webinar, scheduled for 17:00.
During the months of October and November, juvenile shearwaters begin to abandon their nests and, being attracted by the strong artificial lights, become disoriented and may fall in places at risk of being run over or predated.
For this reason, at this time of year, dozens of brigades travel the roads of the Azores, rescuing fallen shearwaters that are later released during the day by the sea, after being banded, where they begin their first major annual migration to the South Atlantic seas. or to the productive areas of the Northwest Atlantic.
Shearwaters, which can live up to 40 years old, start to breed, on average, at seven or eight years of age and have a lay of only one egg per year, with no possibility of carrying out a replacement lay in the event of failure hatching or hatching during the feeding period.
This year, the methodology of the scientific brigades SOS Cagarro will be continued with the aim of collecting information with scientific relevance.
On Faial island, the brigades begin on October 21 and end on November 4, and registrations can be made through the Observatório do Mar dos Açores.
In the remaining islands, those interested in participating should contact their island's Natural Park.
In the 2019 campaign, which involved about 3,000 volunteers and 150 partnerships, 8,845 juveniles were saved on all islands, with 335 dead birds found.
The SOS Cagarro campaign, which runs until November 15, is coordinated and promoted by the Government of the Azores, through the Regional Directorate for Sea Affairs, in partnership with the Regional Directorate for the Environment, through the Natural Parks of Islands, Azorina and many public and private entities, including ecotourism companies and environmental associations.
With around 75 per cent of the breeding population of shearwaters worldwide, the Azores are the region of the world that hosts more breeding pairs of the species, making their protection and conservation a responsibility.
Participants in this campaign have at their disposal the application "SOS Cagarro Móvel", which automatically records the GPS location of the fall of each animal, facilitating data collection.
The Cagarro, or Cagarra, is the most iconic seabird in the Azores, with an internationally recognized conservation status.
© GaCS/GM| Fotos / Photos: GaCS/Paulo Henrique Silva
#ProgramaLIFE #LIFEProgramme #LIFEIPAZORESNATURA #RedeNatura2000 #DirecaoRegionaldosAssuntosdoMar #DirecaoRegionaldoAmbiente #SPEA #AvesMarinhas #SeaBirds #Cagarro #SOSCagarro</t>
  </si>
  <si>
    <t xml:space="preserve">LIFE IP AZORES NATURA| 09.10.20| Foi apresentado hoje o Portal do Ordenamento do Espaço Marítimo e geoportal sobre o mar dos Açores /The Maritime and Geospatial Spatial Planning Portal on the Azores Sea was presented today 🌊
PT🇵🇹
O Secretário Regional do Mar, Ciência e Tecnologia afirmou, na Horta, que o processo de ordenamento do espaço marítimo dos Açores está a ser “exemplar”, acrescentando que o portal do ordenamento do espaço marítimo dos Açores, hoje apresentado, “será, talvez, o melhor portal de ordenamento marítimo que o país tem”.
O Secretário Regional falava na sessão de apresentação do portal do Ordenamento do Espaço Marítimo dos Açores (OEMA) e do geoportal SIGMAR, um sistema de informação geográfica aplicado ao mar.
O geoportal SIGMAR é uma plataforma que também está em linha com uma das ações do projeto LIFE IP Azores Natura, ajudando a cumprir os objetivos de gerir e manter atualizados os dados georeferenciados dos habitats e espécies marinhas, e que foi financiada pelo projeto complementar MarSP: Macaronesian Maritime Spatial Planning.
O titular da pasta do Mar defendeu que esta ferramenta “vai surpreender as pessoas pela sua qualidade, pela facilidade de uso, pelos conteúdos que tem relacionados com tudo o que se conseguiu inventariar sobre o mar dos Açores, nomeadamente batimetria, biodiversidade, portos, zonas de interesse cultural, como naufrágios, entre outros”, referindo que “tem uma série informação que é útil para o processo de ordenamento do espaço marítimo dos Açores, que estamos a concluir”.
EN 🇬🇧
The Regional Secretary for Sea, Science and Technology stated, in Horta, that the azorean maritime spatial planning process is being “exemplary”, adding that the azorean maritime spatial planning portal, presented today, “will be, perhaps, the best maritime planning portal that the country has”.
The Regional Secretary spoke at the presentation session of the Azores Maritime Spatial Planning (OEMA) portal and the geoportal SIGMAR, a geographic information system applied to the sea.
It's a platform that is also in line with one of the actions of the LIFE IP Azores Natura project, helping to meet the objectives of managing and keeping updated the georeferenced data of habitats and marine species, and was financed by the complementary project MarSP: Macaronesian Maritime Spatial Planning.
The holder of the portfolio of the Sea defended that this tool “will surprise people for its quality, for its ease of use, for the contents that have to do with everything that was managed to inventory in the Azores sea, namely bathymetry, biodiversity, ports, areas of cultural interest, such as shipwrecks, among others ", noting that" there is a series of information that is useful for the process of planning the maritime space of the Azores, which we are concluding ".
O portal do OEMA pode ser acedido em / The OEMA portal can be accessed at https://oema.dram.azores.gov.pt e o SIGMAR encontra-se no endereço eletrónico https://sigmar.dram.azores.gov.pt.
#ProgramaLIFE #LIFEProgramme #LIFEIPAZORESNATURA #GovernodosAçores #SecretariaRegionaldoMarCienciaeTecnologia #DirecaoRegionaldosAssuntosdoMar #OEMA #MarSPMacaronesianMaritimeSpatialPlanning #Mar #Sea
</t>
  </si>
  <si>
    <t>LIFE IP AZORES NATURA | 09.10.2020 | Limpezas costeiras / Coastal cleanings ‼️‼️
PT 🇵🇹
Relembramos a todos os interessados que amanhã dia 10 de outubro, realiza-se mais uma limpeza costeira, desta vez, na ilha da Terceira na Caldeira das Lajes organizada pela associação "Marine Waste on Terceira Island". Junta-te a nós!
EN 🇬🇧
We remind all interested parties that tomorrow, October 10, another coastal cleaning will take place, this time on Terceira Island in Caldeira das Lajes organized by the association "Marine Waste on Terceira Island". Join us!
#programalife #lifeprogramme #lifeipazoresnatura #redenatura2000 #acores #azores #terceiraisland</t>
  </si>
  <si>
    <t>LIFE IP AZORES NATURA | 10.10.2020 | O que fizemos em setembro  / What we've been "up to" in September
PT 
Assista ao vídeo, e reveja todos os nossos eventos e atividades realizadas durante o mês de setembro pelas equipas e parceiros do LIFE IP AZORES NATURA.
EN
Watch the video and see all the events and activities carried out during the month of September by the LIFE IP AZORES NATURA teams and partners.
#programalife #lifeprogramme #lifeipazoresnatura #redenatura2000 #acores #azores #direcaoregionaldoambiente #direcaoregionaldosassuntosdomar #azorina #spea #lapalmareservadabiosfera #setembro #september</t>
  </si>
  <si>
    <t>LIFE IP AZORES NATURA | 13.10.2020 | Recrutamento de Jovens para o campo de Voluntariado da ilha de Santa Maria / Recruitment of Young Volunteers for the Volunteer Camp on Santa Maria Island 🙋‍♀️🙋‍♂️
PT 🇵🇹
O projeto LIFE IP Azores Natura está a promover campos de voluntariado gratuitos em várias ilhas do arquipélago dos Açores, com o objetivo de sensibilizar os jovens e as comunidades para a importância da conservação do património natural da Região enquadrado na ação E5 do projeto.
Desta vez, o campo de voluntariado irá ser promovido na ilha de Santa Maria de 7 a 15 de novembro. Se resides nos Açores, tens entre 14 e 26 anos esta é a tua oportunidade de te juntares à nossa equipa de voluntários. Terás a oportunidade de conhecer a ilha, ajudar as nossas equipas na conservação das espécies e habitats da Região e aprender muito mais sobre o nosso património natural.
Para mais informações sobre este campo, contacta a Associação Plantar uma Árvore através dos seguintes contactos:
Email: julia.snajdr@plantarumaarvore.org | Telefone: 934 150 588 (WhatsApp)
https://plantarumaarvore.org/volunteer-escapes-camps-camp…/…
EN🇬🇧
The LIFE IP Açores Natura programme is promoting free volunteer camps on several islands in the Azores archipelago, with the aim of sensitizing young people and communities to the importance of conserving the Region's natural heritage as part of the project's E5 action.
This time, the volunteer camp will be promoted on the island of Santa Maria from 7 to 15th of November. If you live in the Azores, have between 14 and 26 years old, this is your opportunity to join our team of volunteers. You will have the opportunity to get to know the island, help our teams in the conservation of the Region's species and habitats and learn much more about our natural heritage.
For more information about this iniciative, contact “Associação Plantar uma Árvore” through the following contacts:
Email: julia.snajdr@plantarumaarvore.org | Phone: 934 150 588 (WhatsApp)
https://plantarumaarvore.org/volunteer-escapes-camps-camp…/…
#ProgramaLIFE #LIFEprogramme #LIFEIPAZORESNATURA #RedeNatura2000 #CampodeVoluntariado #VolunteerCamp #SantaMaria #SantaMariaIsland</t>
  </si>
  <si>
    <t xml:space="preserve">LIFE IP AZORES NATURA | 07.09.2020 | Limpezas costeiras / Coastal cleaning
PT
Em colaboração com a Câmara Municipal das Velas, na ilha de São Jorge e em parceria com a Associação da Juventude em Defesa do Património, Histórico, Cultural e Natural de São Jorge, iremos promover um evento para limpeza costeira na zona entre o Porto Comercial e o Morro Grande no dia 12 de setembro às 10:00. Junta-te a nós!
Inscrições através dos seguintes contactos:
Email: associaçãodajuventu.isj@gmail.com | Telefone: 912 867 345
Os participantes devem trazer a sua máscara. Durante a atividade recomenda-se a prática do distanciamento social e da etiqueta respiratória.
EN
In collaboration with the Velas Town Hall, on São Jorge Island, and the Association for the Defense of the Historical, Cultural and Natural Heritage of São Jorge Island we will promote an event for coastal cleaning in the area between the Commercial Harbor and Morro Grande on September 12 at 10:00 am. Join us!
Email: associaçãodajuventu.isj@gmail.com | Phone: 912 867 345
Participants must bring their mask. During the activity, it’s recommended to practice social distance and respiratory etiquette.
#programalife #lifeprogramme #lifeipazoresnatura #redenatura2000 #açores #azores #direcaoregionaldosassuntosdomar #azorina #saojorgel #saojorgeisland #limpezascosteiras #coastalcleaning </t>
  </si>
  <si>
    <t>Associação Plantar uma Árvore / Parque Natural do Pico</t>
  </si>
  <si>
    <t>Apresentação - Campo Voluntariado do Pico</t>
  </si>
  <si>
    <t>Sede do Parque Natural do Pico - Lajido</t>
  </si>
  <si>
    <t>Introdução aos voluntários dos principais aspetos das áreas protegidas do Parque Natural do Pico, visita aos centros ambientais do Pico</t>
  </si>
  <si>
    <t>Volunteer escapes camps</t>
  </si>
  <si>
    <t>16 volunteers</t>
  </si>
  <si>
    <t>Caveiro</t>
  </si>
  <si>
    <t>Ação de controlo de uma espécie exótica numa zona de intervenção do projeto</t>
  </si>
  <si>
    <t>Montanha do Pico</t>
  </si>
  <si>
    <t>Campo de Voluntariado do Pico - Recolha de lixo na subida para a montanha do Pico</t>
  </si>
  <si>
    <t>17 volunteers</t>
  </si>
  <si>
    <t>Os participantes recolheram lixo deixado por turistas na montanha do Pico e perceberam o impacto deste sector no ambiente</t>
  </si>
  <si>
    <t>Campo de Voluntariado do Pico - Ação de controlo de espécies invasoras</t>
  </si>
  <si>
    <t>Campo de Voluntariado do Pico - Ação de controlo de espécies exóticas</t>
  </si>
  <si>
    <t>Madalena</t>
  </si>
  <si>
    <t>15 volunteers</t>
  </si>
  <si>
    <t>Ação de controlo de espécies invasoras com voluntários</t>
  </si>
  <si>
    <t>Campo de Voluntariado do Pico - Plantação de espécies endémicas</t>
  </si>
  <si>
    <t>Ação de plantação de espécies endémicas</t>
  </si>
  <si>
    <t>14 volunteers</t>
  </si>
  <si>
    <t>Campo de Voluntariado do Pico - Monitorização de plantas endémicas</t>
  </si>
  <si>
    <t>Caminho dos burros</t>
  </si>
  <si>
    <t>Ação de monitorizaçãode plantas endémicas no caminho dos burros</t>
  </si>
  <si>
    <t>Lajes</t>
  </si>
  <si>
    <t>Campo de Voluntariado do Pico - Ação de controlo de plantas invasoras e plantação de espécies endémicas</t>
  </si>
  <si>
    <t>Ação de controlo de espécies invasoras e plantação de espécies endémicas em área protegida</t>
  </si>
  <si>
    <t>2018.12.06 - Conferência Final - Projeto de capacitação</t>
  </si>
  <si>
    <t>2019.02.06 - Kick off Meeting_Brussels</t>
  </si>
  <si>
    <t>2019.02.12 - Conferencia de Impressa LIFE IP AZORES NATURA - SREAT e srmct</t>
  </si>
  <si>
    <t>2019.02.12 - Reuniao EM LIFE ACORES - Resolução</t>
  </si>
  <si>
    <t>2019.02.14 - 1a Reuniao de Gestao</t>
  </si>
  <si>
    <t>2019.03.08 - Ilheu do Topo</t>
  </si>
  <si>
    <t>2019.04.08 - 2ª Reuniao de Gestão</t>
  </si>
  <si>
    <t>2019.04.09 - formação financeira - C2.1</t>
  </si>
  <si>
    <t>2019.04.12 - Assinatura Custódia Natura_Ponta do Castelo_Sta Maria</t>
  </si>
  <si>
    <t>2019.04.16 - Campo de conservação da Natureza - Santa Maria - Volunturismo</t>
  </si>
  <si>
    <t>2019.05.07 - Biotalks - semana do ambiente e ciencia</t>
  </si>
  <si>
    <t>2019.05.15 - PAF Meeting - Ministerio Ambiente</t>
  </si>
  <si>
    <t>2019.05.21 - Advisory Board - Firt Meeting - CRADS</t>
  </si>
  <si>
    <t>2019.05.23 - Ponta do Castelo - remoçao Agave</t>
  </si>
  <si>
    <t>2019.06.03 - Limpeza costeira - Açao C10</t>
  </si>
  <si>
    <t>2019.06.08 - Limpeza microplásticos - Ação C10</t>
  </si>
  <si>
    <t>2019.06.18 - 2ªReuniao EM LIFE Acores</t>
  </si>
  <si>
    <t>2019.08.04 - Exposição itinerante - semana do mar</t>
  </si>
  <si>
    <t>2019.10.11 - Encontro Educação Ambiental</t>
  </si>
  <si>
    <t>2019.10.14 - LIFE IP Platform Meeting</t>
  </si>
  <si>
    <t>2019.11.11 - CRADS</t>
  </si>
  <si>
    <t>2019.11.14 - 2ª Visita Monitorização NEEMO</t>
  </si>
  <si>
    <t>2019.12.09 - Stakeholder Board - CC PNIPico</t>
  </si>
  <si>
    <t>2019.12.13 - Stakeholder Board - Conselho Consultivo Terceira</t>
  </si>
  <si>
    <t>2020.06.04 - Visita área de intervençao Lagoa do Fogo</t>
  </si>
  <si>
    <t>2020.06.18 - Visita Fajã dos Cubres</t>
  </si>
  <si>
    <t>2020.06.19 - Vistoria Ilhéu do Topo</t>
  </si>
  <si>
    <t>2020.06.24 - Visita Graciosa - Ação C3_E5</t>
  </si>
  <si>
    <t>2020.06.29 - Seminário final INVADER - IV</t>
  </si>
  <si>
    <t>2020.07.03 - Descida caldeira Faial</t>
  </si>
  <si>
    <t>Identificação</t>
  </si>
  <si>
    <t>2020.07.07 - Reunião campo voluntariado - Graciosa</t>
  </si>
  <si>
    <t>2020.09.06 - 10 - Saída de campo_Ilhéus Graciosa</t>
  </si>
  <si>
    <t>2020.07.10 - Conhecer e Plantar no Pico do Ferro</t>
  </si>
  <si>
    <t>Atividade de envolvimento público de plantação de espécies endémicas na área protegida do Pico do Ferro - Ação E5</t>
  </si>
  <si>
    <t>2020.07.14-21 - Campo Voluntariado Graciosa</t>
  </si>
  <si>
    <t>2020-07-16</t>
  </si>
  <si>
    <t>2020-07-18</t>
  </si>
  <si>
    <t>2020-07-19</t>
  </si>
  <si>
    <t>2020-07-20</t>
  </si>
  <si>
    <t>Construção de caixas de Garjaus</t>
  </si>
  <si>
    <t>Ação de remoção de invasoras na Ponta Branca</t>
  </si>
  <si>
    <t>Ação de remoção de invasoras no Barro Vermelho</t>
  </si>
  <si>
    <t>Recolha de Sementes à Beira Mar</t>
  </si>
  <si>
    <t xml:space="preserve">Dia 13 de Julho </t>
  </si>
  <si>
    <t xml:space="preserve">Dia 14 de Julho </t>
  </si>
  <si>
    <t xml:space="preserve">Dia 15 de Julho </t>
  </si>
  <si>
    <t>Dia 16 de Julho</t>
  </si>
  <si>
    <t>Dia 17 de Julho</t>
  </si>
  <si>
    <t>Dia 18 de Julho</t>
  </si>
  <si>
    <t>Dia 19 de Julho</t>
  </si>
  <si>
    <t>Dia 20 de Julho</t>
  </si>
  <si>
    <t>Dia 20 de Julho - P1A</t>
  </si>
  <si>
    <t>Dia 19 de Julho - P1A</t>
  </si>
  <si>
    <t>Dia 18 de Julho - P1A</t>
  </si>
  <si>
    <t>Dia 17 de Julho - P1A</t>
  </si>
  <si>
    <t>Dia 16 de Julho - P1A</t>
  </si>
  <si>
    <t>Dia 15 de Julho  - P1A</t>
  </si>
  <si>
    <t>Dia 13 de Julho  - P1A</t>
  </si>
  <si>
    <t>Dia 14 de Julho - P1A</t>
  </si>
  <si>
    <t>Chegada dos Vuluntários</t>
  </si>
  <si>
    <t>Apresentação do Parque Natural da Graciosa</t>
  </si>
  <si>
    <t>Visita à Furna do Enxofre e ao Ilhéu da Praia</t>
  </si>
  <si>
    <t>Ação de remoção de invasoras na Restinga</t>
  </si>
  <si>
    <t xml:space="preserve">Ação de remoção de invasoras e limpeza de lixo na zona do Barro Vermelho </t>
  </si>
  <si>
    <t>2020.07.16 - Piquenique no Caldeirão</t>
  </si>
  <si>
    <t>2020.07.23 - Pico - Caminho dos Burros</t>
  </si>
  <si>
    <t>Visita à área de intervenção do Caminho dos Burros</t>
  </si>
  <si>
    <t>2020.07.28 - Pico - Caveiro</t>
  </si>
  <si>
    <t>Visita à área de intervenção do Caveiro</t>
  </si>
  <si>
    <t>2020.07.28 - Corvo - Caldeirão</t>
  </si>
  <si>
    <t>Visita à área de intervenção do Caldeirão</t>
  </si>
  <si>
    <t>2020.07.28 - Renuão Conselho Consultivo Corvo</t>
  </si>
  <si>
    <t>2020.07.29 - Reunião Conselho Consultivo Flores</t>
  </si>
  <si>
    <t>Reunião Conselho Consultivo do Corvo</t>
  </si>
  <si>
    <t>Reunião Conselho Consultivo das Flores</t>
  </si>
  <si>
    <t>Visita às áreas de intervenção das Flores</t>
  </si>
  <si>
    <t>2020.07.29-31 - Flores</t>
  </si>
  <si>
    <t>2020.08.01-30 - À roda do lixo marinho - Flores</t>
  </si>
  <si>
    <t>Apresentação de uma exposiçlão sobre o lixo marinho no Parque Natural das Flores enquadrado no LIFE IP AZORES NATURA</t>
  </si>
  <si>
    <t>2020.08.01 - Tartarugas marinhas de onde vêm para onde vão - Santa Maria</t>
  </si>
  <si>
    <t>Atividade do  Parque Aberto enquadrada no LIFE IP AZORES NATURA através da ação E5 e C9</t>
  </si>
  <si>
    <t>Atividade do  Parque Aberto enquadrada no LIFE IP AZORES NATURA E5 e C4.1</t>
  </si>
  <si>
    <t>2020.08.03 - Descida à Caldeira - Faial</t>
  </si>
  <si>
    <t>Atividade do  Parque Aberto enquadrada no LIFE IP AZORES NATURA através da ação E5 e C4.1</t>
  </si>
  <si>
    <t>2020.08.07 - Pico - Reserva Natural do Caveiro</t>
  </si>
  <si>
    <t>2020.08.10-12 - Terceira</t>
  </si>
  <si>
    <t>Fotos_20200811</t>
  </si>
  <si>
    <t>Fotos_20200812</t>
  </si>
  <si>
    <t>Visita às áreas de intervenção da Terceira</t>
  </si>
  <si>
    <t>2020.08.13 - Ensaio de germinação Angelia JBF</t>
  </si>
  <si>
    <t>Fotografias aos ensaios de germinação da Angelica lignescens</t>
  </si>
  <si>
    <t>2020.08.15-23 - Campo voluntariado Flores</t>
  </si>
  <si>
    <t>Dia 15 de Agosto</t>
  </si>
  <si>
    <t>Dia 16 de Agosto</t>
  </si>
  <si>
    <t>Dia 17 e dia 18 de Agosto</t>
  </si>
  <si>
    <t>Dia 19 de Agosto</t>
  </si>
  <si>
    <t>Dia 20 de Agosto</t>
  </si>
  <si>
    <t>Dia 21 de Agosto</t>
  </si>
  <si>
    <t>Dia 22 de Agosto</t>
  </si>
  <si>
    <t>Chegada e receção dos voluntários</t>
  </si>
  <si>
    <t>Visita a alguns pontos turisticos da ilha</t>
  </si>
  <si>
    <t>Formação do Parque Natural das Flores e Ação de remoção de invasoras na Lagoa Funda</t>
  </si>
  <si>
    <t>Ação de remoção de invasoras</t>
  </si>
  <si>
    <t>Ação de reabilitação de um troço de trilho</t>
  </si>
  <si>
    <t>Ação de limpeza costeira e jantar de despedida</t>
  </si>
  <si>
    <t>Limpeza costeira e ação de plantação de endémicas na Lagoa Funda</t>
  </si>
  <si>
    <t>2020.08.28 - em busca do morcego dos Açores - Noite internacional dos morcegos - Terceira</t>
  </si>
  <si>
    <t>Atividade Parque Aberto no âmbito do LIFE IP AZORES NATURA e da Noite internacional dos Morcegos - Ação E5 e C7</t>
  </si>
  <si>
    <t>2020.08.28 - Existem morcegos na cidade - Noite internacional dos Morcegos - Faial</t>
  </si>
  <si>
    <t>2020.08.29 - Em busca do morcego dos Açores - Noite internacional dos morcegos - São Miguel</t>
  </si>
  <si>
    <t>2020.09.03 - Existem morcegos na tua ilha - Santa Maria</t>
  </si>
  <si>
    <t>2020.09.05 - Limpeza costeira no Porto da Feteira</t>
  </si>
  <si>
    <t>Limpeza costeira enquadrada nas ações E5 e C10</t>
  </si>
  <si>
    <t>2020.09.05 - Morcego dos Açores- Ciencia Viva no Parque Terra Nostra</t>
  </si>
  <si>
    <t>Atividade sobre o morcego dos Açores numa feira de ciência enquadrado no projeto LIFE IP AZORES NATURA - Ações E5 e C7</t>
  </si>
  <si>
    <t>2020.09.08-11 - Santa Maria - Ilhéu da Vila</t>
  </si>
  <si>
    <t>Trabalho de conservação no ilhéu da Vila em Santa Maria - Ação C6</t>
  </si>
  <si>
    <t>2020.09.14-22 - Campo voluntariado Pico</t>
  </si>
  <si>
    <t>15.9</t>
  </si>
  <si>
    <t>16.9</t>
  </si>
  <si>
    <t>17.9</t>
  </si>
  <si>
    <t>18.9</t>
  </si>
  <si>
    <t>20.9</t>
  </si>
  <si>
    <t>21.9</t>
  </si>
  <si>
    <t>19.9</t>
  </si>
  <si>
    <t>Apresentação do Parque Natural do Pico</t>
  </si>
  <si>
    <t>Recolha de Lixo na subida ao Pico</t>
  </si>
  <si>
    <t>Ação de controlo de Cyptomeria japonica no Caveiro</t>
  </si>
  <si>
    <t>Visita à Gruta das Torres e controlo de espécies invasoras na Madalena</t>
  </si>
  <si>
    <t>Monitorização de plantas endémicas no caminho dos Burros</t>
  </si>
  <si>
    <t>Controlo de plantas invasoras + Plantação de Festuca petraea e Juncus acutus, Recolha de lixo - Ações C3 e C10</t>
  </si>
  <si>
    <t xml:space="preserve">Plantação de Azorina vidalii e Festuca petraea na Madalena - ação C3. Visita às piscinas naturais </t>
  </si>
  <si>
    <t>2020.09.26 - Limpeza costeira Corvo</t>
  </si>
  <si>
    <t>Limpeza costeira enquadrada na ação C10</t>
  </si>
  <si>
    <t>2020.09.30 - Advisory Board - CRADS</t>
  </si>
  <si>
    <t>Início dos trabalhos de Campo na Turfeira da Lomba - ilha Terceira</t>
  </si>
  <si>
    <t>2020.09.30 - Início dos Trabalhos de Campo Turfeira da Lomba - terceira</t>
  </si>
  <si>
    <t>2020.09.30 - Pico - Pico da Urze &amp; Bosque da Junqueira</t>
  </si>
  <si>
    <t>Visita aos locais de intervenção do Pico da Urze</t>
  </si>
  <si>
    <t>2020.10.04 - PN Corvo - Percorrendo uma area protegida - Paberto</t>
  </si>
  <si>
    <t>Atividade de envolvimento público enquadrada no programa Parque Aberto no âmbito do projeto LIFE IP AZORES NATURA</t>
  </si>
  <si>
    <t>2020.10.12 - Limpeza de invasoras - Caldeira Graciosa</t>
  </si>
  <si>
    <t>Ação de remoção de invasoras na Caldeira da Graciosa</t>
  </si>
  <si>
    <t>2020.10.10 - Atividade PA - Um dia entre aves - Corvo</t>
  </si>
  <si>
    <t>Atividade de observação de aves enquadrada no programa Parque Aberto e no âmbito do LIFE IP AZORES NATURA</t>
  </si>
  <si>
    <t>Um dia entre aves</t>
  </si>
  <si>
    <t>C6</t>
  </si>
  <si>
    <t>Corvo</t>
  </si>
  <si>
    <t>Atividade de observação de aves onde foram explicados as ameaças à conservação das aves marinhas nos Açores - Os participantes puderam observar alguns exemplares e entenderam a importancia destas espécies no ecossistema</t>
  </si>
  <si>
    <t>Percorrendo uma Área protegida</t>
  </si>
  <si>
    <t>Atividade onde foram percorridos alguns trilhos da ilha passando pela Área protegida do Caldeirão onde os participantes compreenderam a importancia da sua conservação</t>
  </si>
  <si>
    <t>Fotografias recolhidas no âmbito de um concurso online enquadrado na Semana Nacional de Espécies Invasoras - SNEI</t>
  </si>
  <si>
    <t>Ação de remoção de espécies invasoras na Ponta do Castelo - Ação C4.1</t>
  </si>
  <si>
    <t>Limpeza costeira enquadrada na ação C.10</t>
  </si>
  <si>
    <t>Exibição da exposição do LIFE IP AZORES NATURA na Semana do Mar 2019 - ação E4</t>
  </si>
  <si>
    <t>Participação do LIFE IP AZORES NATURA no Encontro Regional de Educação Ambiental - Ação E4</t>
  </si>
  <si>
    <t>Visita à área de intervenção da Caldeira - Faial - Ação C4.1</t>
  </si>
  <si>
    <t>Visita à área de intervenção do Ilhéu do Topo - Ação C4.1</t>
  </si>
  <si>
    <t>Visita à área de intervenção da Fajã dos Cubres - Ação C4.1</t>
  </si>
  <si>
    <t>Visita à área de intervenção da Lagoa do Fogo - Ação C4.1</t>
  </si>
  <si>
    <t>LIFE IP AZORES NATURA | 13.10.2020 | Desafio / Challange
PT
Em Semana Nacional sobre Espécies Invasoras, hoje o nosso desafio do LIFE IP Azores Natura é exatamente sobre esse tema. Sabias que uma das maiores ameaças à conservação do património natural são as espécies invasoras? E que grande parte delas foram introduzidas na Região para fins ornamentais?
Achas que conheces tudo sobre as nossas invasoras?
EN
On the National Week on Invasive Species, today our challenge for LIFE IP Azores Natura is exactly on this topic. Did you know that one of the biggest threats to the natural heritage of our archipelago are the invasive species? And that great part of them were introduced in the Azores for ornamental proposes?
Do you think you know everything about our invasive species?
#programalife #lifeprogramme #LIFEIPAzoresNatura #RedeNatura2000 #acores #azores #direcaoregionaldoambiente #direcaoregionaldosassuntosdomar #azorina #spea #lapalmareservadabiosfera #DesafioLIFEIPAzoresNatura #ChallengeLIFEIPAzores Natura</t>
  </si>
  <si>
    <t>LIFE IP AZORES NATURA | 15.10.2020 | Aves marinhas - Calonectris borealis (Cagarro) / Seabirds - Calonectris borealis
PT
O cagarro (ou cagarra) é, provavelmente, a ave marinha mais conhecida dos Açorianos. Pode viver até aos 40 anos e reproduz pela primeira vez por volta dos sete anos. As fêmeas são ligeiramente mais pequenas que os machos e têm um canto bastante mais rouco. Estas aves podem ser observadas nos Açores entre fevereiro e novembro. No final da época reprodutora (outubro), os juvenis saem do ninho pela primeira vez, movidos pela fome, para iniciar a viagem que os levará até ao largo da costa do Brasil. Durante o primeiro voo, as aves são mais vulneráveis e ficam encadeadas pela luz branca de carros, iluminações públicas, portuárias e desportivas ou outras fontes de poluição luminosa, causando a queda (por vezes fatal) a inúmeros juvenis.
Os Açores concentram cerca de 75% da população mundial de cagarros, constituindo um local de conservação prioritário para a espécie. Por esta razão, surgiu há mais de 20 anos a campanha de conservação “SOS Cagarro”, que irá decorrer até 15 de novembro. 
O projeto LIFE IP Azores Natura compromete-se também a contribuir para melhorar o estado de conservação desta espécie, através do restauro do seu habitat de nidificação em ilhéus e zonas costeiras, degradadas pela presença de espécies vegetais e predadores exóticos (canas, chorão, ratos, gatos, entre outros) para que os Açores continuem a concentrar ¾ da população mundial de cagarros. 
EN
The cagarra or cagarro is probably the best known seabird of the Azoreans. It can live up to 40 years old and reproduce for the first time around 7 years old. Females are slightly smaller than males and have a much rougher sound. These birds can be seen in the Azores between February and November. At the end of the breeding season (October) the juveniles leave the nest for the first time, moved by hunger, to start the journey that will take them off the coast of Brazil. During the first flight, birds are more vulnerable and are attracted by the white light of cars, public, port and stadium lighting or other sources of light pollution, causing the fall (sometimes fatal) of countless juveniles.
The Azores concentrate about 75% of the world population of Cory shearwater, constituting a priority conservation site for the species. For this reason, the conservation campaign “SOS Cagarro” started over more than 20 years ago, that is taking until 15 November.
The LIFE IP Azores Natura project is also committed to helping to improve the conservation status of this species, by restoring its nesting habitat in islets and coastal areas degraded by the presence of exotic plant species and introduced predators (reeds, ice-plant, rats, cats, etc…). For the Azores to continue to concentrate ¾ of the world population of this species.
#PogramaLIFE #LIFEProgramme #LIFEIPAZORESNATURA #RedeNatura2000 #Acores #Azores #DirecaoRegionalDoAmbiente #DirecaoRegionalDosAssuntosDoMar #Azorina #SPEA #LaPalmaReservaDaBiosfera #AvesMarinhas #SeaBirds</t>
  </si>
  <si>
    <t>LIFE IP AZORES NATURA | 16.10.2020 | Edição 2020: Campanha de Limpezas Costeiras e Subaquáticas na Rede Natura 2000 da Sua Ilha / Your Island’s Natura 2000 Network Coastal and Underwater Clean-ups – 2020 Edition 🌊🌊
PT 🇵🇹
Terminou esta quarta feira, 14 de outubro, a ‘Campanha de Limpezas Costeiras e Subaquáticas na Rede Natura 2000 da Sua Ilha’, que esteve a decorrer desde 16 de julho na Região, no âmbito do projeto LIFE IP Azores Natura, com coordenação da Direção Regional dos Assuntos do Mar.
A Direção Regional dos Assuntos do Mar desafiou várias instituições, nomeadamente juntas de freguesia, câmaras municipais, clubes navais, organizações ambientais e empresas marítimo turísticas, a participarem nestas ações de limpeza.
Ao todo, participaram 45 entidades de oito ilhas, que organizaram 28 ações de limpeza (24 limpezas costeiras e 4 subaquáticas), envolvendo cerca de 500 voluntários.
Foram recolhidas e encaminhadas mais de três toneladas de lixo marinho, entre pneus (57), plásticos (1.340 kg), vidro (138 kg), metal (576 kg) e material indiferenciado (1.114 kg). 
A Direção Regional dos Assuntos do Mar agradece a todas as entidades e voluntários que se envolveram entusiasticamente e contribuíram para o sucesso desta campanha.
A todos, o nosso obrigado.
* A ‘Campanha de Limpezas Costeiras e Subaquáticas na Rede Natura 2000 da Sua Ilha’ tem enquadramento na campanha anual ‘Açores Entre Mares’ e ‘Lixo Zero no Mar dos Açores’, constituindo-se como um dos eventos com o carimbo do Dia Europeu do Mar.
EN 🇬🇧
This past Wednesday, October 14th, the LIFE IP AZORES NATURA campaign for coastal and underwater clean-ups came to an end. This year’s edition, as usual coordinated by the Regional Directorate for Sea Affairs (DRAM), kicked off on July 16th.
DRAM invited several institutions, such as town halls, parishes, nautical clubs, environmental organizations and private companies, to participate in the campaign by promoting or participating in clean-up events in their localities. In total, 45 entities from 8 islands organized 28 clean-up actions (24 coastal and 4 underwater), involving 500 volunteers. Over 3 tons of marine litter were collected, including tires (57), plastic (1.340 kg), glass (138 kg), metal (576 kg) and non classified material (1.114 kg).
DRAM extends its gratitude to all organizers, participants and volunteers for their enthusiastic involvement and for making this year’s campaign a success.
Thank you to each and every one.
* “Your Island’s Natura 2000 Network Coastal and Underwater Clean-ups” is part of the annual campaign ‘Açores Entre Mares’ and ‘Lixo Zero no Mar dos Açores’, constituting itself as one of the events with the label of the European Maritime Day .
#ProgramaLIFE #LIFEProgramme #LIFEIPAzoresNatura #RedeNatura2000 #Azores #Acores #LimpezasCosteiras #CoastalCleaning #LimpezasSubaquaticas #UnderwaterCleaning</t>
  </si>
  <si>
    <t xml:space="preserve">LIFE IP AZORES NATURA | 19.10.2020 | Seis das sete espécies conhecidas de tartarugas marinhas estão agora registadas nos Açores! / 
Six of the seven known species of sea turtles are now recorded for the Azores!
PT
Segundo a Direção Regional dos Assuntos do Mar, parceira do projeto LIFE IP AZORES NATURA, estão agora registadas, nos Açores, seis das sete espécies de tartarugas marinhas conhecidas no mundo. No passado dia 9 de outubro, a empresa de mergulho Best Spot Azores avistou uma tartaruga Olivácea entre o Banco D. João de Castro e a ilha de São Miguel. Este é o primeiro registo da espécie Lepidochelys olivace nos Açores.
Esta espécie apresenta mais de cinco placas laterais, pelo que a identificação deste exemplar ficou facilitada.  Esta espécie de tartaruga marinha é uma das mais tropicais, sendo este o registo mais a Norte que se conhece.  Esta espécie faz as chamadas “arribadas”, em que milhares de fêmeas vão durante a noite à mesma praia desovar.
O projeto LIFE IP AZORES NATURA irá melhorar o estado de conservação das várias espécies de tartarugas marinhas que ocorrem nos Açores, através do restauro e conservação de habitats costeiros, através da melhoria de resposta a tartarugas feridas ou em dificuldades, objetivos enquadrados nas ações C9 e C10 do projeto.
EN
According to the Regional Directorate for Sea Affairs, partner of the LIFE IP AZORES NATURA project, six of the seven known species of sea turtles in the world are now registered in the Azores. On October 9th, the diving company Best Spot Açores spotted an Olive Ridley turtle between Banco D. João de Castro and the island of São Miguel. This is the first record of the species Lepidochelys olivace in the Azores. This species has more than five lateral scutes, so the identification of this specimen was easy. It is described as a tropical species and this occurrence is now the most northerly record for this sea turtle. It is characterized by the so-called “arribadas”, in which thousands of turtles gather at the same beach  during the night to spawn.
The LIFE IP AZORES NATURA project aims to improve the conservation status of the various species of sea turtles that occur in the Azores through the restoration and conservation of coastal habitats, as well as by improving the response to stranded and injured sea turtles, within actions C9 and C10 of the project.
#ProgramaLIFE #LIFEprogramme #LIFEIPAzoresNatura #RedeNatura2000 #Acores #Azores #DirecaoRegionalDosAssuntosDoMar #TartarugasMarinhas #SeaTurtles
</t>
  </si>
  <si>
    <t xml:space="preserve">LIFE IP AZORES NATURA | 20.10.2020 | Projeto LIFE IP Azores Natura associa-se à Campanha SOS Cagarro / LIFE IP Azores Natura programme associates with the SOS Cagarro Campaign
PT
O projeto LIFE IP Azores Natura associa-se à campanha ‘SOS Cagarro 2020’ com objetivo de ajudar a conservar esta espécie, naquela que é uma campanha essencial para manter ou melhorar a população desta ave, que concentra nos Açores 75% da população mundial. O projeto adquiriu caixas para todas as ilhas, que estão disponíveis no Parque Natural da sua Ilha (PNI).
Ajude-nos colaborando nesta campanha: pegue na sua caixa e salve um cagarro este ano!
EN
The LIFE IP Azores Natura Project associates with the ‘SOS Cagarro 2020’ campaign in order to help with the protection of this species. This campaign is essential to maintain or improve the population of this seabird, which concentrates 75% of the world population in the Azores. The project acquired boxes for all the islands, which are available in your Island Natural Park (PNI).
Help us by collaborating in this campaign: collect your box and save a Cory’s shearwater this year!
#ProgramaLIFE #LIFEprogramme #LIFEIPAzoresNatura #RedeNatura2000 #Acores #Azores #SOSCagarro 
</t>
  </si>
  <si>
    <t>Concurso fotográfico - "Vamos fotografar invasoras"</t>
  </si>
  <si>
    <t>LIFE IP AZORES NATURA</t>
  </si>
  <si>
    <t>10 - 18/10/2020</t>
  </si>
  <si>
    <t>Online</t>
  </si>
  <si>
    <t>1st nacional week for the invasive species</t>
  </si>
  <si>
    <t>Desafio LIFE IP AZOIRES NATURA "Cuidado com as invasoras</t>
  </si>
  <si>
    <t>Ação de Controlo de Espécies Invasoras</t>
  </si>
  <si>
    <t>Open Park program activity framed in the 1st nacional week for the invasive species</t>
  </si>
  <si>
    <t>2020.10.12-18 - Concurso fotográfico - vamos fotografar invasoras</t>
  </si>
  <si>
    <t>2020.10.17 - Ação de controlo de espécies invasoras - PA - São Miguel</t>
  </si>
  <si>
    <t>Fotografias recolhidas no âmbito da atividade de controlo de invasoras em São Miguel, enquadrado no programa Parque Aberto durante a comemoração da 1ª Semana Nacional sobre Espécies Invasoras numa parceria entre o PNI de São Miguel e o LIFE IP AZORES NATURA</t>
  </si>
  <si>
    <t>Caloura</t>
  </si>
  <si>
    <t>Os seguidores da página do LIFE IP Azores Natura ficaram a conhecer um pouco melhor as características de uma plantsa invasora</t>
  </si>
  <si>
    <t>Os participantes foram desafiados a enviar fotografias sobre variadas espécies invasoras, desta forma, conheceram um pouco melhor as plantas responsáveis por desiquilíbrios no nosso ecossistema</t>
  </si>
  <si>
    <t>Os participantes contribuíram para a limpeza de invasoras uma área dentro da Rede Natura 2000, aprendendo também as características deste tipo de espécies e contribuindo, através da plantação de espécies autótones, para a melhoria do estado de conservação de espécies protegidas pela diretiva haboitats</t>
  </si>
  <si>
    <t>C4.1 e E5</t>
  </si>
  <si>
    <t>2020.10.05 - Atividade PA - PNI Flores - A humanidade e a biosfera</t>
  </si>
  <si>
    <t>Fotografias recolhidas no âmbito de uma atividade do programa Parque Aberto, organizada pelo PNI das Flores e em colaboração com o LIFE IP AZORES NATURA</t>
  </si>
  <si>
    <t>A humanidade e a Biosfera</t>
  </si>
  <si>
    <t>Atividade onde foi percorrido o Trilho do Ilhéu Furado e onde foi explicada a importancia da manutenção do património natural e das áreas protegidas existentes nos Açores</t>
  </si>
  <si>
    <t>Trilho do Ilhéu Furado</t>
  </si>
  <si>
    <t>1ª Reunião com a Equipa Auditoria Externa_LIFE IP AZORES NATURA e LIFE VIDALIA</t>
  </si>
  <si>
    <t>Reunião Comunicação e Educação _ Azorina</t>
  </si>
  <si>
    <t>La Palma reserva da Biosfera</t>
  </si>
  <si>
    <t>Reunión Comité Expertos</t>
  </si>
  <si>
    <t>X</t>
  </si>
  <si>
    <t>Virtual, para la presentación de la Situación de Aprendizaje de 6º de Primaria a las Escuelas Unitarias de La Palma</t>
  </si>
  <si>
    <t>Preparação da ação "Fishing for Litter"</t>
  </si>
  <si>
    <t>Resultados e próximos passos</t>
  </si>
  <si>
    <t>Yes</t>
  </si>
  <si>
    <t>Horta, Faial</t>
  </si>
  <si>
    <t>Planeamento dos mergulhos exploratórios na RN2000</t>
  </si>
  <si>
    <t>Reunião interna DRAM</t>
  </si>
  <si>
    <t>Estruturação RACA - Presente e Futuro</t>
  </si>
  <si>
    <t>Organização dos eventos da atividade Fishing For Litter</t>
  </si>
  <si>
    <t>Envolvimento de Stakholders e organização do evento Fishing For Litter</t>
  </si>
  <si>
    <t>Reunión del equipo técnico del proyecto LIFE IP Azores Natura en la Fundación Canaria Reserva Mundial de la Biosfera de La Palma (FCRMBLP) con Elisa Suárez, coordinadora de Red Educativa InnovAS (Consejería de Educación del Gobierno de Canarias) y María José Pérez (asesora externa del proyecto)</t>
  </si>
  <si>
    <t>https://docs.google.com/document/d/1H0uXwXyj-yAFdNB42Rh0gFC7C_h0wJiXybLGiqotM1s/edit?usp=sharing</t>
  </si>
  <si>
    <t>https://docs.google.com/document/d/18oztTE_zt49NzU1lCbSU7Khg9LAw4vpHEspZWoHZ4I8/edit?usp=sharing</t>
  </si>
  <si>
    <t>Direção Regional dos Assuntos do Mar</t>
  </si>
  <si>
    <t xml:space="preserve">Formação em técnicas de negociação de ganhos mútuos – Mutual Gains Approach </t>
  </si>
  <si>
    <t>Horta</t>
  </si>
  <si>
    <t>Ação de Limpeza costeira e subaquática – Zona Especial de Conservação do Monte da Guia</t>
  </si>
  <si>
    <t>DRAM / CMH, CNH, AMN, PA, ONG, OMT, PNI, IMAR, Azorina</t>
  </si>
  <si>
    <t>DRAM</t>
  </si>
  <si>
    <t>Azorina</t>
  </si>
  <si>
    <t>Azorina e DRAM</t>
  </si>
  <si>
    <t>ZEC Monte da Guia - Ilha do Faial</t>
  </si>
  <si>
    <t>C10.1 e E5</t>
  </si>
  <si>
    <t xml:space="preserve">Recolheram-se 150 kg de lixo na costa, da Baía de Entre Montes, cerca de 160 kg de lixo dos fundos da baía de Porto Pim e cerca de 1300 kg no Porto da Horta. </t>
  </si>
  <si>
    <t>Sessão Informativa Ação de Limpeza costeira e subaquática – Zona Especial de Conservação do Monte da Guia</t>
  </si>
  <si>
    <t>Peter café sport, Horta - Ilha do Faial</t>
  </si>
  <si>
    <t>o</t>
  </si>
  <si>
    <t>Acta Comité de Personas Expertas del Proyecto LIFE IP AZORES NATURA</t>
  </si>
  <si>
    <t>Acta de la reunión</t>
  </si>
  <si>
    <t>Fishing for Litter_reuniao</t>
  </si>
  <si>
    <t>Fotografías de reunión presencial y telemática</t>
  </si>
  <si>
    <t>Captura de pantalla de la reunión virtual</t>
  </si>
  <si>
    <t>Reunião Fishing for Litter</t>
  </si>
  <si>
    <t>S:\LIFE IP Azores NATURA\C10 - Restauracao habitats marinhos e costeiros\C10.1 - Lixo costeiro\Organização dos eventos\Sessão Informativa_ Peter cafe sport_23set2020_Imagens</t>
  </si>
  <si>
    <t>S:\LIFE IP Azores NATURA\C10 - Restauracao habitats marinhos e costeiros\C10.1 - Lixo costeiro\Eventos\2020\Limpezas_RN2000_Na_Sua_Ilha\Campanha 2020\Eventos_resultados\FAI_Limpeza_DRAM_26092020</t>
  </si>
  <si>
    <t>S:\LIFE IP Azores NATURA\C2 - Capacitacao\C2.1 - Capacitacao Externa\Mutual Gains Approach\Fotos MGA</t>
  </si>
  <si>
    <t>Conjunto de fotografias do evento</t>
  </si>
  <si>
    <t>Fotografias do evento</t>
  </si>
  <si>
    <t>Captura de pantalla de la reunión (Zoom)</t>
  </si>
  <si>
    <t>Os morcegos não são assustadores</t>
  </si>
  <si>
    <t>Parque Natural da Graciosa</t>
  </si>
  <si>
    <t>Furna do Enxofre</t>
  </si>
  <si>
    <t>Os participantes entenderam as principais características do morcego dos Açores (Nyctalus azoreum) e a importância da sua preservação</t>
  </si>
  <si>
    <t>2020.10.30 - Pico - Georreferenciação de dragoeiros</t>
  </si>
  <si>
    <t>2020.10.31 - Atividade Pa - Graciosa - Os morcegos não são assustadores</t>
  </si>
  <si>
    <t>Fotografias da georreferenciação</t>
  </si>
  <si>
    <t xml:space="preserve">LIFE IP AZORES NATURA | 23.10.2020 | Comemoração da Semana Nacional sobre as Espécies Invasoras. Ação de controlo na Zona Especial de Conservação da Caloura - Ponta da Galera
PT
O Parque Natural de São Miguel realizou, no dia 17 de outubro, uma ação de controlo de espécies invasoras na Zona Especial de Conservação Caloura - Ponta da Galera, no âmbito da Comemoração da Semana Nacional sobre as Espécies Invasoras, que decorreu de 10 a 18 de outubro, promovida pela equipa da Plataforma INVASORAS.PT, com o intuito de aumentar a sensibilização sobre as invasões biológicas a nível nacional.
A ação de controlo incidiu sobre o as espécies Carpobrotus edulis (chorão) e o Drosanthemum floribundum (chorão-baguinho-de-arroz), plantas introduzidas nos Açores para fins ornamentais que se tornaram em espécies invasoras, com consequências sérias para a flora endémica das zonas costeiras.
Posteriormente, procedeu-se à plantação de exemplares de flora autóctone, como Azorina vidalii (vidália), Erica azorica (urze) e Tolpis azorica.
Esta iniciativa enquadrou-se, também, no projeto LIFE IP AZORES NATURA que desenvolveu 3 ações no âmbito da SNEI. Este tipo de ações, procura obter um contributo significativo para a conservação de espécies e habitats protegidos pelas Diretivas Habitats e Aves.
EN
On October 17, the São Miguel Nature Park carried out an activity to control invasive species in the Special Conservation Zone of Caloura - Ponta da Galera. Framed in the National Week on Invasive Species Celebration, which was carried out from 10 to 18 October, promoted by the Platform INVASORAS.PT team, with the aim of raising awareness about biological invasions at national level.
The activity focused on the control of Carpobrotus edulis and Drosanthemum floribundum, introduced in the Azores for ornamental purposes that soon became invasive species with serious consequences for the endemic flora of the coastal areas.
After the control of invasive flora, it was also carried out a plantation species of native flora, such as Azorina vidalii, Erica azorica and Tolpis azorica.
This initiative was also part of the LIFE IP AZORES NATURA project, which developed 3 more actions framed in the NWIP, and seeks, through this type of activities, to make a significant contribution to the conservation of species and habitats protected by the Habitats and Birds Directives.
#ProgramaLIFE #LIFEprogramme #LIFEIPAzoresNatura #RedeNatura2000 #Acores #Azores #sneipt2020
</t>
  </si>
  <si>
    <t>LIFE IP Azores Natura | 27.10.2020 | Desafio LIFE IP Azores Natura / LIFE IP Azores Natura Challenge
PT
Hoje apresentamos mais um jogo do LIFE IP Azores Natura para desafiar os nossos seguidores. Acha que consegue resolver a última equação com base nas pistas?
Participe abaixo com as suas respostas, comentários e fique atento a mais desafios!
EN
Today we present another LIFE IP Azores Natura game to challenge our followers. Do you think you know the answer?
Participate with your answers, comments and stay tuned for more challenges!
#programalife #lifeprogramme #LIFEIPAzoresNatura #RedeNatura2000 #acores #azores #direcaoregionaldoambiente #direcaoregionaldosassuntosdomar #azorina #spea #lapalmareservadabiosfera #DesafioLIFEIPAzoresNatura #LIFEIPAzores NaturaChallenge</t>
  </si>
  <si>
    <t>LIFE IP AZORES NATURA | 03.11.2020 | Atividade de limpeza costeira aberta à comunidade / Coastal cleaning activity open to the community
PT
Enquadrado na Ação E5 do projeto LIFE IP Azores Natura, realizar-se-á um campo de voluntariado jovem na ilha de Santa Maria, contando com várias atividades e a participação de várias instituições da ilha.
No decorrer desta iniciativa, dia 8 de novembro, às 9h, irá realizar-se uma atividade aberta a toda a comunidade de recolha de lixo marinho. O ponto de encontro será na marina da Vila do Porto sendo obrigatória a inscrição prévia e o uso de máscara durante a atividade.
Para mais informações, os contactos encontram-se no cartaz.
EN
As part of Action E5 of the LIFE IP Azores Natura project, a youth volunteer camp will be held on the Santa Maria island, with various activities and the participation of various institutions of the island.
During this initiative, on November 8, at 9 am, an activity of coastal cleaning will be opened to the entire community. The meeting point will be at Vila do Porto marina, prior registration and the use of a mask during the activity is mandatory.
For more information, contacts can be found on the poster.
#programalife #lifeprogramme #LifeIPAzoresNatura #RedeNatura2000 #Acores #Azores #limpezascosteiras #coastalcleaning</t>
  </si>
  <si>
    <t>LIFE IP Azores Natura | 06.11.2020 | O habitat temporário / The temporary habitat
PT
O habitat que apresentamos hoje são os charcos temporários mediterrânicos – 3170*, estes habitats são secções altas de pequenos cursos de água de montanha, de dinâmica natural e corrente, em geral de origem em turfeiras de cobertura. Com um leito rochoso, apresentam uma cobertura muito elevada, na maioria de briófitos, associadas a vasculares raras. 
Estes encontram-se protegidos legalmente pela Diretiva Habitats (Diretiva 92/43/CEE - anexo I), sendo que as suas principais ameaças são de origem antrópica, tais como a drenagem para instalação de prática agrícola ou florestal, o pastoreio intenso, a eutrofização provocada pela acumulação de nutrientes provenientes de atividades agrícolas e agropecuárias, entre outras ameaças.
Assim, tendo em conta o seu estatuto legal, o grande potencial no que concerne ao abrigo de biodiversidade, e as suas ameaças, este habitat, presente na região autónoma dos Açores, será conservado no âmbito do projeto LIFE IP Azores Natura enquadrado na ação C4.1 “Boas práticas para conservação e habitats terrestres”.
EN
The habitats that we present today is the Mediterranean temporary pounds – 3170*, these habitat is  high sections of small mountain streams, natural and current dynamics in general source on blanket bog. With a rocky bed, they have a very high coverage, mostly of bryophytes, associated with rare vascular.
This habitat is protected by the Habitats Directive (Directive 92/43/Cee – Annex I). It’s main threats are from anthropic origin, like the dredging for agriculture or forestry industry, intense grazing, and the eutrophication caused by intense use of fertilizers that motivate the nutrient accumulation.
Therefore, and accounting it’s legal status, the great potential of this habitat for shelter biodiversity, and its threats, this habitat, present in the Azores Region, will be protected and conserved within the LIFE IP Azores Natura programme, framed in action C4.1 “Best practice for terrestrial habitats conservation”. 
#programalife #lifeprogramme #LifeIPAzoresNatura #RedeNatura2000 #Acores #Azores #conservacaonatureza #natureconservation #conservacaodehabitats #habitatconservation</t>
  </si>
  <si>
    <t>LIFE IP AZORES NATURA | 10.11.2020 | Inicio do Campo de Voluntariado em Santa Maria / Start of the Volunteer Camp in Santa Maria island ‼️‼️
PT 🇵🇹
Iniciou-se o Campo de Voluntariado em Santa Maria, o dia 5 de novembro, que irá decorrer até ao próximo dia 13 de novembro, composto por 8 jovens açorianos e 4 participantes europeus (a estudar na Universidade dos Açores).
Esta atividade enquadra-se na Ação E5 (Programa de Voluntariado e Envolvimento do Público)  do projeto LIFE IP Azores Natura, que irá contar com atividades de remoção de invasoras, monitorização de espécies endémicas e nativas, assim como limpezas costeiras, onde se irão associar também várias instituições da ilha.
EN 🇬🇧
The Volunteer Camp started in Santa Maria, on the 5th of November, which will take place until the 13th of November, composed of 8 young people from the Azores and 4 european students (currently in the University of the Azores).
This activity is part of the Action E5 (Public engagement and volunteering program) of the LIFE IP Azores Natura project, which will include activities to remove invasive alien species, monitoring of endemic and native species, as well as coastal cleaning, where they will join also several institutions on the island.
📷Fotos/Photos: Julia Snajdr
#ProgramaLIFE #LIFEprogramme #LIFEIPAZORESNATURA #RedeNatura2000 #CampodeVoluntariado #VolunteerCamp #SantaMaria #SantaMariaIsland</t>
  </si>
  <si>
    <t>LIFE IP AZORES NATURA | 11.11.2020 | ADIAMENTO DA ATIVIDADE “CONHECER E PLANTAR NO PICO DO FERRO” / ACTIVITY “CONHECER E PLANTAR NO PICO DO FERRO” HAS BEEN POSTPONED
PT
Devido à determinação, por parte do Governo Regional, causada pela evolução da pandemia COVID-19 nos Açores, foi decretada a “suspensão da realização de eventos públicos promovidos pela administração regional, incluindo institutos públicos e empresas públicas, e recomendação dirigida a todas as entidades públicas, nomeadamente autarquias locais, e privadas para a não realização de eventos abertos ao público” até 30 de novembro, em que se incluem ações no âmbito do LIFE IP Azores Natura. Desta forma, informamos que a atividade prevista para o próximo dia 14 de novembro “Conhecer e Plantar no Pico do Ferro” foi adiada. Agradecemos a compreensão de todos, em breve iremos divulgar nova data para realização da atividade.
EN
Due to the determination, by the Regional Government, due to the evolution of the pandemic COVID-19, was decreed a “suspension of public events promoted by the regional administration, including public institutes and public companies, and recommendation addressed to all public entities, namely autarchies local, and private for not holding events open to the public” until November 30, in which actions within the framework of LIFE IP Azores Natura are included. So, we inform that the activity scheduled for the next 14th of November “Conhecer e Plantar no Pico do Ferro” has been postponed. We thank everyone for their understanding, soon we will announce a new date for the activity.
#programalife #lifeprogramme #lifeipazoresnatura #RedeNatura200</t>
  </si>
  <si>
    <t>LIFE IP AZORES NATURA | 12.11.2020 | Fundos Complementares: Programa Horizon 2020: uma oportunidade para o restauro da biodiversidade e dos serviços ecológicos
PT
Está aberta, até ao próximo dia 26 de janeiro de 2021, e enquadrada no programa Horizon 2020, mais uma chamada para apresentação de uma proposta com o objetivo de “Construir um futuro com baixo teor de carbono e resiliente às alterações climáticas: Investigação e inovação para apoiar o Green Deal”. 
Para mais informações, por favor, consultar o link do website do LIFE IP Azores Natura:
https://www.lifeazoresnatura.eu/fundos-de-financiamento/
EN
A call is opened, until the 26th of January, a call for a proposal aiming at “Building a low-carbon, climate resilient future: Research and innovation in support of the European Green Deal” has been published under Horizon 2020.
For more information, please, consult the link in LIFE IP Azores Natura website:
https://www.lifeazoresnatura.eu/en/funding-funds/
#ProgramaLIFE #LIFEprogramme #LIFEIPAZORESNATURA #RedeNatura2000 #FundosComplementares #ComplementaryFunding</t>
  </si>
  <si>
    <t>LIFE IP AZORES NATURA | 13.11.2020 | Reserva Mundial da Biosfera de La Palma e IAC elaboram protocolo para prevenir e controlar espécies invasoras / La Palma World Biosphere Reserve and CIAI developed a protocol for the prevention and control of invasive alien species
PT
A Reserva Mundial da Biosfera de La Palma, parceiro do projeto LIFE IP Azores Natura, e o Instituto de Astrofísica das Canárias elaboraram um protocolo para a prevenção, controlo e resposta rápida frente a espécies de flora exótica invasora, novas e recentemente descobertas.
Descobre mais sobre esta notícia no link do website do projeto LIFE IP Azores Natura:
https://www.lifeazoresnatura.eu/noticias/reserva-mundial-da-biosfera-de-la-palma-e-iac-elaboram-protocolo-para-prevenir-e-controlar-especies-invasoras/
EN
The La Palma World Biosphere Reserve, a partner of the LIFE IP Azores Natura project, and the Canary Islands Astrophysics Institute have developed a protocol for the prevention, control, and rapid response to new and recently discovered species of invasive alien flora.
Find out more in the link for the LIFE IP Azores Natura website:
https://www.lifeazoresnatura.eu/en/?post_type=noticias&amp;p=3765
#ProgramaLIFE #LIFEprogramme #LIFEIPAZORESNATURA #RedeNatura2000 #lapalmareservadabiosfera #espéciesexóticas #invasivealienspecies</t>
  </si>
  <si>
    <t>LIFE IP AZORES NATURA | 14.11.2020 | O que fizemos em outubro / What we’ve been up to in October
PT 
Assista ao vídeo, e reveja todos os nossos eventos e atividades realizadas durante o mês de outubro pelas equipas e parceiros do LIFE IP AZORES NATURA.
EN
Watch the video and see all the events and activities carried out during the month of Octoberr by the LIFE IP AZORES NATURA teams and partners.
#programalife #lifeprogramme #lifeipazoresnatura #redenatura2000 #acores #azores #direcaoregionaldoambiente #direcaoregionaldosassuntosdomar #azorina #spea #lapalmareservadabiosfera #outubro #October</t>
  </si>
  <si>
    <t>Um monumento natural sem infestantes</t>
  </si>
  <si>
    <t>Caldeira da Graciosa</t>
  </si>
  <si>
    <t>Procedeu-se ao controlo de hedychium gardnerianum no interior da Caldeira da Graciosa</t>
  </si>
  <si>
    <t>LIFE IP AZORES NATURA | 16.11.2020 | Campo de Voluntariado de Santa Maria no Açores Hoje (RTP) / Volunteer Camp in Santa Maria Island (Local Media – RTP)
PT
O programa Açores Hoje fez uma reportagem sobre o campo de voluntariado de Santa Maria que decorreu de 5 a 13 de novembro. Este campo de voluntariado é enquadrado na Ação E5 do projeto LIFE IP Azores Natura e contou com a participação 8 jovens açorianos e 4 participantes europeus (a estudar na Universidade dos Açores), bem como de várias instituições da ilha de Santa Maria.
EN
The “Açores Hoje” program made a report about the Santa Maria volunteer camp that took place between the 5th to the 13th of November. This volunteer camp is part of the E5 action of the LIFE IP Azores Natura project and was attended by 8 young Azoreans and 4 European participants (currently studying at the University of the Azores), as well as several institutions on Santa Maria island.
#ProgramaLIFE #LIFEprogramme #LIFEIPAZORESNATURA #RedeNatura2000 #CampodeVoluntariado #VolunteerCamp #SantaMaria #SantaMariaIsland #RTP</t>
  </si>
  <si>
    <t>LIFE IP AZORES NATURA | 18.11.2020 | Resultados do concurso fotográfico “Vamos fotografar invasoras” / Results for the photo contest "Vamos fotografar invasoras" 📷📷📷
PT 🇵🇹
Em relação ao concurso fotográfico “Vamos fotografar invasoras” lançado no dia 12 de outubro de 2020 aquando da comemoração da 1ª Semana Nacional sobre Espécies Invasoras, e depois de encerrado o período de envio das fotografias a concurso, bem como de analisadas cada uma das fotografias enviadas, foi apurado o vencedor.
Agradecemos a participação de todos os concorrentes, e o interesse demonstrado nesta temática e esperamos continuar a contar com a vossa participação e envolvimento em todas as atividades disponibilizadas pelo projeto LIFE IP AZORES NATURA.
Deste modo, e para este concurso, o vencedor foi o ATL/1º ciclo, do Centro Social de Bairro, que nos enviou um conjunto de fotografias de espécies invasoras capturadas por todos os alunos.
As fotografias serão utilizadas posteriormente, com os devidos créditos, em atividades, exposições e outros meios elaborados pelo projeto LIFE IP Azores Natura.
EN 🇬🇧
Regarding the photo contest "Vamos fotografar invasoras" launched on October 12, 2020, commemorating the 1st Nacional Week about Invasive Species and after the period of sending the photos to the contest has ended as well as analyzing each of the photos sent, the winner was determined.
We are grateful for the participation of all competitors, and the interest in this activity hopping that we can count with your participation in future LIFE IP Azores Natura activities
However, the winner for this competition was the ATL / 1st cycle, from Centro Social de Bairro, which sent us photographs of invasive species portrayed by all students.
The winning photographs will be used later, with due credit, in activities, exhibitions and other means made by the LIFE IP Azores Natura programme.
#programalife #lifeprogramme #lifeipazoresnatura #redenatura2000 #acores #azores #direcaoregionaldoambiente #direcaoregionaldosassuntosdomar #azorina #spea #lapalmareservadabiosfera #EspeciesInvasoras #InvasiveSpecies #conservacaodanatureza #natureconservation</t>
  </si>
  <si>
    <t>LIFE IP AZORES NATURA | 19.11.2020 | Último campo de voluntariado de 2020 chega ao fim / Last volunteer camp of 2020 comes to an end
PT
No passado dia 13 de novembro chegou ao fim mais um campo de voluntariado, desta vez em Santa Maria depois de se terem realizado campos idênticos na Graciosa, Flores e Pico. Este, marca o fim dos campos de voluntariado nos Açores em 2020, que retomarão a sua atividade na Região em fevereiro do próximo ano com um campo de voluntariado na ilha Terceira de 12 a 21 de fevereiro.
Relembramos que estes campos são destinados a jovens entre os 14 e os 26 anos de idade que procuram uma experiência diferente no voluntariado ambiental de modo a reforçar o seu conhecimento sobre o património natural dos Açores. Os campos de voluntariado enquadram-se na Ação E5 do projeto LIFE IP Azores Natura, e que contam com a parceria da Associação Plantar uma Árvore.
EN
Last November 13, another volunteer camp came to an end, this time in Santa Maria island after identical camps were held in Graciosa, Flores and Pico. This marks the end of the volunteer camps in the Azores in 2020, which will resume their activity in the Region in February of next year with a volunteer camp on the island of Terceira from 12 to 21 of February.
We remind you that these camps are for young people between 14 and 26 years of age who are looking for a different experience in environmental volunteering in order to reinforce their knowledge about the natural heritage of the Azores. The volunteer fields are part of Action E5 of the LIFE IP Azores Natura project, which have the partnership of the “Associação Plantar uma Árvore”.
#ProgramaLIFE #LIFEprogramme #LIFEIPAZORESNATURA #RedeNatura2000 #CampodeVoluntariado #VolunteerCamp #SantaMaria #SantaMariaIsland</t>
  </si>
  <si>
    <t>LIFE IP AZORES NATURA | 23.11.2020 | Dia da Floresta Autóctone / Native Forest Day 🌳🌱🌿
PT 🇵🇹
Hoje, dia 23 de novembro, assinala-se o dia da floresta autóctone que foi criado com o objetivo de divulgar a importância destas florestas naturais e a urgência da sua proteção contra a sua destruição.
A floresta autóctone é uma floresta de árvores originárias do próprio território, sendo estas de extrema importância para o ecossistema, uma vez que estão mais bem-adaptadas a pragas e às condições do território do que as espécies introduzidas. Estas florestas são também o refúgio de outras espécies autóctones que delas dependem, fazendo destas florestas um verdadeiro santuário de biodiversidade.
O projeto LIFE IP Azores Natura assumiu o compromisso de conservar e melhorar o estado de conservação da floresta autóctone dos Açores, nomeadamente através do restauro de 3 habitats protegidos pela Diretiva Habitats:
• Floresta Laurissilva Macaronésia (9360*)
• Bosques de Juniperus (9560*)
• Turfeiras arborizadas (91D0*)
EN 🇬🇧
Today, the 23th of November, marks the day of the native forest that was created to raise awareness for the importance of these natural forests and the urgency of their protection against their destruction.
The autochthonous forest is a forest where the trees are originated from the territory itself, these are extremely important for the ecosystem because they are better adapted to pests and the conditions of the territory than the species introduced. These forests are also the refuge for other native species that depend on them, making these forests a true biodiversity sanctuary.
The LIFE IP Azores Natura project has also made a commitment to protect, in the best possible way, the native forest of the Azores, namely through the restoration of 3 habitats protected by the Habitats Directive:
• Macaronesian laurel forests (9360*)
• Endemic forests with Juniperus spp. (9560*)
• Bog woodland (91D0*)
📷 Foto/ 📷 Photo: Pico da Urze, ilha do Pico - Área de intervenção do LIFE IP AZORES NATURA
📷 Créditos/ 📷 Credits: Sol Heber
#ProgramaLIFE #LIFEprogramme #LIFEIPAZORESNATURA #RedeNatura2000 #DiaDaFlorestaAutoctone #NativeForestDay</t>
  </si>
  <si>
    <t>LIFE IP AZORES NATURA | 24.11.2020 | Nova monofolha sobre o projeto LIFE IP AZORES NATURA já disponível no website
PT
Enquadrado na Ação E1 “Programa de comunicação do projeto”, já está disponível para consulta e download uma monofolha que contém informações úteis sobre o projeto LIFE IP AZORES NATURA, bem como alguns dados e curiosidades interessantes sobre o projeto. Viste o nosso website e fique a par das novidades:
https://www.lifeazoresnatura.eu/wp-content/uploads/2020/11/monofolha-digital_IP-NATURA_17nov_PT_2.jpg
EN
Framed in Action E1 “Project communication plan”, a mono-sheet is already available for consultation and download containing useful information about the LIFE IP AZORES NATURA project, as well as some interesting data and curiosities about the project. Visit our website and stay up to date with news:
https://www.lifeazoresnatura.eu/wp-content/uploads/2020/11/monofolha-digital_IP-NATURA_17nov_PT_2.jpg
#ProgramaLIFE #LIFEprogramme #LIFEIPAZORESNATURA #RedeNatura2000</t>
  </si>
  <si>
    <t>6 de novembro</t>
  </si>
  <si>
    <t>7 de novembro</t>
  </si>
  <si>
    <t>8 de novembro</t>
  </si>
  <si>
    <t>9 de novembro</t>
  </si>
  <si>
    <t>10 de novembro</t>
  </si>
  <si>
    <t>11 de novembro</t>
  </si>
  <si>
    <t>12 de novembro</t>
  </si>
  <si>
    <t>2020.11.05-13 - Campo de Voluntariado de Santa Maria</t>
  </si>
  <si>
    <t>Fotografias Campo de Voluntariado de Santa Maria</t>
  </si>
  <si>
    <t>2020.11.19 - Pico - Caminho dos Burros - Passadiço</t>
  </si>
  <si>
    <t>2020.11.12 - Pico - Caveiro &amp; Mistério</t>
  </si>
  <si>
    <t>Complementariadade do SIGMar como o LIFE IP</t>
  </si>
  <si>
    <t>Operacionalização do Mapeamento de Lixo Marinho em Zonas RN2000</t>
  </si>
  <si>
    <t>Planeamento dos trabalhos para a Tartaruga Verde</t>
  </si>
  <si>
    <t>Agilização da componente de educação ambiental marinha - Blue Azores e LIFE-IP Azores Natura</t>
  </si>
  <si>
    <t>Desenvolvimento da Plataforma OMT</t>
  </si>
  <si>
    <t>Interna - Fecho do caderno de encargos para o concurso internacional</t>
  </si>
  <si>
    <t>Organização de eventos - LIFE IP Azores Natura ATL Verão no Parque - Praia de Porto Pim</t>
  </si>
  <si>
    <t>Interna - Aquisição da embarcação</t>
  </si>
  <si>
    <t>Organização de eventos de limpeza da orla costeira</t>
  </si>
  <si>
    <t>Avaliação do potencial de desenvolvimento de material de disseminação - - Espécies ameaçadas da costa portuguesa protagonistas em 'web serie'</t>
  </si>
  <si>
    <t>Organização do evento de limpeza da orla costeira e subaquatica na Ilha do Faial</t>
  </si>
  <si>
    <t>Interna - Comunicação das campanhas de limpeza costeira e subaquática</t>
  </si>
  <si>
    <t>Interna - desenvolvimento do procedimento para a aquisição da Plataforma OMT</t>
  </si>
  <si>
    <t>Organização conceptual da plataforma OMT</t>
  </si>
  <si>
    <t>Video-Conferencia</t>
  </si>
  <si>
    <t>DRAM e Video Conferencia</t>
  </si>
  <si>
    <t>Reunião Desafio de Natal - LIFE'S</t>
  </si>
  <si>
    <t>Reunião Desafio de Natal - LIFE'S - 2ª parte</t>
  </si>
  <si>
    <t>Reunião de divulgação e comunicação de ações de Educação Ambiental - dezembro</t>
  </si>
  <si>
    <t>Reunião grupo de trabalho Fauna/Flora e projetos LIFE</t>
  </si>
  <si>
    <t>Reunião com Ecotecas sobre campo de Voluntariado de Santa Maria</t>
  </si>
  <si>
    <t>Reunião Comunicação e Educação Ambiental</t>
  </si>
  <si>
    <t>Reunião de divulgação e comunicação de ações de Educação Ambiental - Novembro</t>
  </si>
  <si>
    <t>Planeamento campo voluntariado Pico</t>
  </si>
  <si>
    <t>Reunião de divulgação e comunicação de ações de Educação Ambiental - Setembro</t>
  </si>
  <si>
    <t>Reunião Website - LIFE IP AZORES NATURA</t>
  </si>
  <si>
    <t>Reunião de divulgação e comunicação de ações de Educação Ambiental - Agosto</t>
  </si>
  <si>
    <t>Reunião de divulgação e comunicação de ações de Educação Ambiental - Julho</t>
  </si>
  <si>
    <t>Reunião de divulgação e comunicação de ações de Educação Ambiental - Junho</t>
  </si>
  <si>
    <t>LIFE IP AZORES NATURA | 27.11.2020 | Tartaruga-careta: A tartaruga mais conhecida nos Açores / Loggerhead turtle: the best known sea turtle in the Azores
PT
A tartaruga-careta (Caretta caretta) é a tartaruga marinha mais conhecida dos Açorianos, sendo a espécie mais avistada nas águas em redor das ilhas. Os indivíduos que ocorrem nos Açores são provenientes, maioritariamente, das praias da Florida. Após a eclosão dos ovos nestas praias, as pequenas tartarugas enfrentam uma longa jornada oceânica que pode durar até aos 15 anos. É durante esta fase juvenil oceânica que elas ocorrem nos Açores, havendo registos de animais entre os 8 e os 80 cm.
Durante a estadia oceânica, as tartarugas são oportunistas, mas alimentam-se, preferencialmente, de seres gelatinosos como a caravela-portuguesa (Physalia physalis) e águas vivas. Quando atingem a fase pré-adulta, as tartarugas-careta, fisicamente robustas, deixam as águas oceânicas e voltam para a costa atlântica ocidental. 
As jovens tartarugas vão alimentar-se, como os adultos, de caranguejos, moluscos e outros invertebrados costeiros, até atingirem a sua maturidade. A maturidade sexual destes animais acontece por volta dos 30 anos de idade. 
Os adultos medem cerca de 1 metro de comprimento e podem chegar a pesar mais de 100 kg. Normalmente, as fêmeas voltam à praia onde nasceram para desovar.
Estudos demonstram que os Açores representam uma área essencial no ciclo de vida desta espécie, que tem como principais ameaças a captura acidental, o lixo marinho, a poluição e fenómenos relacionados com as alterações climáticas, sendo por isso o seu estatuto de conservação vulnerável, segundo o IUCN*.
EN
The loggerhead turtle (Caretta caretta) is the best known sea turtle of the Azoreans and the most common species found in the waters around the islands.  The specimens that occur in the Azores are mostly from the beaches of Florida. After the eggs hatch on these beaches, the small turtles face a long oceanic journey that can last up to 15 years. It is during this juvenile oceanic phase that they occur in the Azores, with records of animals between 8 and 80 cm.
During the oceanic stay, the turtles are opportunistic, but preferentially feed on gelatinous beings such as the Portuguese caravel (Physalia physalis) and medusozoa. When they reach the pre-adult stage, the physically robust tultles leave the ocean waters and return to the western Atlantic coast.
Young turtles will feed, like adults, on crabs, molluscs and other coastal invertebrates, until they reach their maturity. The sexual maturity of these animals happens around 30 years of age.
Adults measure about 1 meter in length and can weigh more than 100 kg. Usually, females return to the beach where they were born to spawn.
Studies show that the Azores represent an essential area in the life cycle of this species, which has as main threats accidental capture, marine litter, pollution and phenomena related to climate change, which is why its conservation status is vulnerable, according to the IUCN *.
#ProgramaLIFE #LIFEProgramme #LIFEIPAZORESNATURA #RedeNatura2000 #Acores #Azores #TartarugasMarinhas #SeaTurtle #Carettacaretta</t>
  </si>
  <si>
    <t>LIFE IP AZORES NATURA | 25.11.2020 | Hoje, reunião do Conselho Consultivo na Graciosa (online) / Today, Meeting of the Advisory Board in Graciosa (online) ‼️‼️
PT 🇵🇹
Da agenda de trabalho fez parte a apresentação do projeto e, em particular, das ações de conservação que vão ser implementadas nesta ilha, nomeadamente nos ilhéus de Baixo e da Praia, onde já se iniciou a implementação do plano operacional para o restauro de habitats para as aves marinhas.
Para além disso, aproveitou-se esta oportunidade para avaliar as necessidades de capacitação externa, previstas neste projeto integrado, cofinanciado pelo Programa LIFE.
O preenchimento de inquéritos vai permitir a programação de formações futuras adequadas aos objetivos estabelecidos para uma efetiva Conservação da Natureza.
EN 🇬🇧
The agenda included the presentation of the project and, in particular, of the conservation actions that will be implemented on Graciosa island, namely in the Islets de Baixo and Praia, where the implementation of the operational plan for the restoration of habitats for seabirds has already begun.
In addition, this opportunity was used to assess the external training needs provided for this integrated project, co-financed by the LIFE Program.
The filling out of surveys will allow programming the future capacity building plan appropriate to the objectives established for an effective Conservation of Nature.
#ProgramaLIFE  #LIFEprogramme #LIFEIPAZORESNATURA #RedeNatura2000</t>
  </si>
  <si>
    <t>LIFE IP AZORES NATURA | 26.11.2020 | Inicio dos trabalhos de intervenção na Lagoa do Fogo / Start of the field works in Lagoa do Fogo
PT
Este mês iniciaram-se os trabalhos de intervenção na Lagoa do Fogo, ilha de São Miguel, no âmbito da Ação C4.1 “Boas práticas pada restauro de habitats terrestres”. Estes trabalhos consistiram na marcação e abate de Criptomérias (Cryptomeria japonica), incluindo metodologia de abate em pé. foi também efetuado levantamentos ortofotogramétricos com drone para efeitos de levantamento da situação de referência.
EN
This month, intervention works began in Lagoa do Fogo, São Miguel island, under Action C4.1 “Good practices for the restoration of terrestrial habitats”. These works consisted in the marking and knock down of Cryptomeria (Cryptomeria japonica), which including standing knock down methodology. Orthophotogrammetric maps were also made with a drone for the purpose of surveying the reference situation.
#ProgramaLIFE #LIFEprogramme #LIFEIPAZORESNATURA #RedeNatura2000 #LagoadoFogo #HabitatsTerrestres #TerrestrialHabitats</t>
  </si>
  <si>
    <t>2020.11.02 - Lagoa do Fogo - Trabalhos de intervenção</t>
  </si>
  <si>
    <t>Inicio dos trabalhos de conservação na área de intervenção da Lagoa do Fogo</t>
  </si>
  <si>
    <t>2020.11.25 - Conselho Consultivo PNI Graciosa</t>
  </si>
  <si>
    <t>Reunião do conselho consultivo do Parque Natural da Graciosa - online</t>
  </si>
  <si>
    <t>2020.11.26 - Conselho Concultivo PNI São Miguel</t>
  </si>
  <si>
    <t>Reunião do conselho consultivo do Parque Natural de São Miguel - online</t>
  </si>
  <si>
    <t>2020.12.03 - Pico - Recolha de estacas de Calluna</t>
  </si>
  <si>
    <t>2020.12.04 - Jardim Botânico - Propagação Calluna</t>
  </si>
  <si>
    <t>Fotografias da recolha de de estacas de calluna no Pico do Caveiro</t>
  </si>
  <si>
    <t>Fotografias da propagação de Calluna no Jardim Botânico</t>
  </si>
  <si>
    <t>LIFE IP AZORES NATURA | 03.12.2020 | Desafio LIFE IP AZORES NATURA – “Os nossos operacionais” / LIFE IP AZORES NATURA Challenge – “Our field workers”
PT
Os nossos operacionais trabalham incansavelmente para melhor cumprir todas as ações propostas pelo projeto LIFE IP Azores Natura. Eles são a base de todo o trabalho de fazemos diariamente e, como homenagem, o desafio de hoje é dedicado a eles. Consegue descobrir a solução para o nosso desafio através das pistas? Comente abaixo a sua resposta.
EN
Our field workers do their best to fulfill all the actions proposed by the LIFE IP Azores Natura programme. They are the basis of all the work we do daily and, as a tribute, today's challenge is dedicated to them. Can you find the solution to our challenge through the clues that we give you? Comment your answer below.
#ProgramaLIFE #LIFEProgramme #LIFEIPAZORESNATURA #RedeNatura2000 #DesafioLIFEIP #LIFEIPChallenge</t>
  </si>
  <si>
    <t>LIFE IP AZORES NATURA | 09.12.2020 | Estamos a preparar as nossas plantas! / We’re preparing our plants!
PT
No passado dia 3 de dezembro foram recolhidas estacas de Calluna vulgaris no Mistério da Prainha e no Caveiro, na ilha do Pico como parte da Ação C4.1 “Boas práticas para conservação de habitats terrestres”.
No dia seguinte, foram feitas estacarias nas instalações do Jardim Botânico para propagação desta espécie nas áreas de intervenção do projeto LIFE IP Azores Natura, acima referidas.
EN
On the 3rd of December, brunches of Calluna vulgaris were collected on the Mistério da Praia and in Caveiro, on Pico island as part of Action C4.1 “Best practice for terrestrial habitats conservation”.
The following day, cuttings were made at the premises of the Botanical Garden to later plant this species in the intervention areas of the LIFE IP Azores Natura project, mentioned above.
#ProgramaLIFE #LIFEProgramme #LIFEIPAZORESNATURA #RedeNatura2000 #ConservacaodeHabitats #HabitatConservation</t>
  </si>
  <si>
    <t>LIFE IP Azores Natura | 10.12.2020 | Apresentação do Balcão de Apoio a candidaturas a fundos europeus / Presentation of support counter for the application of European funds.
PT
O LIFE IP AZORES NATURA apresenta o balcão de apoio a candidaturas a fundos europeus no âmbito da conservação ambiental e desenvolvimento económico, nomeadamente em áreas da Rede Natura 2000, em terra e no mar, focando-se em atividades como as pescas, a agricultura, o turismo e os transportes, entre outras.
Este balcão tem o objetivo de disponibilizar informação de apoio para a utilização dos fundos complementares existentes., e prestar auxilio a indivíduos, empresas ou associações interessados, através de informação e aconselhamento por parte dos parceiros do LIFE IP AZORES NATURA que detenham know-how e experiência em cada área.
Caso pretenda desenvolver um projeto que considere passível de financiamento comunitário ou esteja interessado em saber mais acerca dos financiamentos disponíveis, visite o site do projeto (https://www.lifeazoresnatura.eu/acoes-complementares/balcao-de-apoio/)
EN
The LIFE IP AZORES NATURA project presents its European funds support counter for environmental conservation and economic development, especially within the Natura 2000 Network, terrestrial and marine areas, focusing on activities such as fisheries, agriculture, tourism and transport.
The support counter is meant to provide information on existing complementary funds and to provide support to interested individuals, companies and associations. The support is provided in the form of information and counselling provided by LIFE IP AZORES NATURA partners with the know-how and experience in the thematic areas of the project.
If you are looking to develop a project that you consider eligible to be financed by the EC or you are interested in exploring the available funds, please visit our website (https://www.lifeazoresnatura.eu/acoes-complementares/balcao-de-apoio/). 
#programalife #lifeprogramme #lifeipazoresnatura #redenatura2000 #natura2000network #rn2000 #acores #azores #direcaoregionaldosassuntosdomar #DRAM #balcaoapoiofinanciamento #FEAMP #EMFF</t>
  </si>
  <si>
    <t>LIFE IP AZORES NATURA | 11.12.2020 | Dia Internacional da Montanha / Internacional Mountain Day🏔 🗻⛰
PT 🇵🇹
Hoje assinala-se o dia internacional da montanha, partilhamos aqui a nossa montanha favorita!
Na ilha do Pico, o projeto LIFE IP Azores Natura irá intervir em cerca de 470ha para melhoria do estado de conservação dos habitats protegidos ao abrigo da Diretiva Habitats.
EN 🇬🇧
Today marks the international mountain day, we share our favorite mountain here!
On Pico Island, the LIFE IP Azores Natura project will intervene in approximately 470ha to improve the conservation status of habitats protected under the Habitats Directive.
📷 PHSilva // siaram.azores.gov.pt
#ProgramaLIFE #LIFEProgramme #LIFEIPAZORESNATURA #RedeNatura2000 #DiaIntervacionaldaMontanha #InternacionalMontainDay #MontanhadoPico #PicoMountain</t>
  </si>
  <si>
    <t>LIFE IP AZORES NATURA | 12.12.2020 | O que fizemos em novembro!? / What we’ve been up to in November!?
PT 
Assista ao vídeo, e reveja todos os nossos eventos e atividades realizadas durante o mês de novembro pelas equipas e parceiros do LIFE IP AZORES NATURA.
EN
Watch the video and see all the events and activities carried out during the month of November by the LIFE IP AZORES NATURA teams and partners.
#programalife #lifeprogramme #lifeipazoresnatura #redenatura2000 #acores #azores #direcaoregionaldoambiente #direcaoregionaldosassuntosdomar #azorina #spea #lapalmareservadabiosfera #novembro #November</t>
  </si>
  <si>
    <t>LIFE IP AZORES NATURA | 17.12.2020 | SPEA está a contratar técnicos para várias áreas 🐦
A SPEA, parceiro do projeto LIFE IP AZORES NATURA, está a contratar técnicos para as áreas de conservação de aves marinhas; engenharia agrónoma com especialidade em viveiros florestais; e para técnico de arquitetura paisagista.
Para saber mais, por favor, consulte o website do LIFE IP AZORES NATURA através deste link:
https://www.lifeazoresnatura.eu/.../a-spea-esta-a.../</t>
  </si>
  <si>
    <t>LIFE IP AZORES NATURA | 18.12.2020 | 1ª Edição da Newsletter LIFE IP AZORES NATURA (Especial Natal) / LIFE IP AZORES NATURA Newsletter 1st Edition (Christmas Special)
PT
Apresentamos a primeira edição da Newsletter do LIFE IP Azores Natura que contem desde as atividades realizadas ao longo do ano 2020, notícias, rubricas sobre as espécies alvo e passatempos relacionados com o projeto. 
Esta edição com um carácter natalício, dado que marca o início da Newsletter LIFE IP Azores Natura que contará com uma periodicidade bianual.
Continue a participar e a acompanhar as nossas atividades. Contamos consigo!
Boas festas!
Link para a newsletter:
https://www.lifeazoresnatura.eu/wp-content/uploads/2020/12/Newsletter-LIFE-IP-AZORES-NATURA-1a-edicao.pdf
EN
We present the first edition of the LIFE IP Azores Natura Newsletter that contains the activities carried out throughout the year 2020, news, headings about the target species and pastimes related to the project.
This edition Christmas Special edition, marks the beginning of the LIFE IP Azores Natura Newsletter, which will have a biannual periodicity.
Continue to participate and monitor our activities. We count on you!
Happy Holidays!Newsletter link:
https://www.lifeazoresnatura.eu/wp-content/uploads/2020/12/Newsletter-LIFE-IP-AZORES-NATURA-1a-edicao.pdf
#programalife #lifeprogramme #lifeipazoresnatura #redenatura2000 #acores #azores #newsletter #1edicao #1edition #EspecialNatal # ChristmasSpecial</t>
  </si>
  <si>
    <t xml:space="preserve">LIFE IP AZORES NATURA | 20.12.2020 | Edição 2020 da Campanha de Limpezas Costeiras e Subaquáticas na Rede Natura 2000 da Sua Ilha
PT
É com enorme entusiasmo que a Direção Regional dos Assuntos do Mar, beneficiário do projeto LIFE IP Azores Natura, dá conta da considerável mobilização de cidadãos, organizações e empresas para a campanha “Limpezas Costeiras e Subaquáticas na Rede Natura 2000 da Sua Ilha” no âmbito deste projeto.
Só com o empenho de todos foi possível, na primeira edição (2020) desta campanha, recolher e encaminhar para o sistema de gestão de resíduos da região mais de três toneladas de lixo marinho, nomeadamente 57 pneus, 1.340 kg de plástico, 138 kg de vidro, 576 kg de metal e 1.114 kg de material indiferenciado. Ao todo, participaram 45 entidades de oito ilhas, que organizaram 28 ações de limpeza (24 limpezas costeiras e 4 subaquáticas), envolvendo cerca de 500 voluntários.
A participação de todos os voluntários e parceiros foi mais uma vez louvável e contribuiu de forma decisiva para o sucesso da campanha. Esta campanha não teria certamente esta expressão sem a Vossa colaboração. Esperamos ainda poder contar com a vossa participação em campanhas futuras. 
A costa das nossas ilhas conta connosco!
EN
It is with excitement that the Regional Directorate for Sea Affairs, beneficiary of the LIFE IP Azores Natura project, acknowledge the mobilization of citizens, organizations and enterprises to implement the “Limpezas Costeiras e Subaquáticas na Rede Natura 2000 da Sua Ilha” campaign within the scope of this project.
Only with the commitment of all it was possible, in the first edition (2020) of this campaign, to collect and dispatched to the regional residues management system over 3 tons of marine litter, including 57 tiers, 1.340 kg of plastic, 138 kg of glass, 576 kg of metal and 1.114 kg of unsorted materials. In total, 45 entities from eight islands organized 28 cleaning actions (24 coastal and 4 underwater clean-up events), involving around 500 volunteers.
The participation of all the volunteers and partners was commendable and decisive for the success of the campaign. This campaign would not have reached this expression without your collaboration. We hope to count with your participation in future editions of the campaigns.
The shore of our islands is counting on us! </t>
  </si>
  <si>
    <t xml:space="preserve">LIFE IP AZORES NATURA | 23.12.2020 | Fundos complementares / Complementary funds PT Estão abertas novas candidaturas para propostas que visem reforçar a capacidade das ONG’s que atuam a nível dos Estados-Membros para mobilizar e reforçar a participação da sociedade civil na contribuição para a implementação do Acordo Verde Europeu (European Green Deal). Sabe mais em: https://www.lifeazoresnatura.eu/fundos-de-financiamento/ E em: https://ec.europa.eu/easme/en/section/life/life-2020-call-proposals-ngos-european-green-deal-ngo4gd EN A new call is opened for proposals with the aim to reinforce the capacity of NGOs acting at Member States’ level to mobilize and strengthen civil society participation and contribution to the implementation of the European Green Deal. For more information: https://www.lifeazoresnatura.eu/en/funding-funds/ And in: https://ec.europa.eu/easme/en/section/life/life-2020-call-proposals-ngos-european-green-deal-ngo4gd #programalife #lifeprogramme #lifeipazoresnatura #redenatura2000 #acores #azores #FundosComplementares #ComplementaryFunds </t>
  </si>
  <si>
    <t>LIFE | 23.12.2020 | Desafio LIFE’S – Especial Natal / LIFE Challenge – Christmas Special
Nesta época festiva que convida à união, as equipas dos 3 LIFE’s que neste momento estão a decorrer nos Açores, juntaram-se para elaborar um desafio natalício. 
Àqueles que seguirem todos os passos, e que responderem acertadamente à adivinha, ficam habilitados a um sorteio que irá premiar 5 vencedores com um prémio especial de Natal!
Regras de participação:
- Visitar a página do LIFE BEETLES, LIFE VIDALIA e LIFE IP AZORES NATURA e fazer “Gosto”
- Responder corretamente à charada através de um comentário nesta publicação.
Participe no nosso desafio, conheça o nosso trabalho, e fique atento aos resultados!
 #ProgramaLIFE #LIFEProgramme #Natura2000 #Açores #Azores  #LIFEBEETLES #LIFEVIDALIA #LIFEIPAZORESNATURA #DesafioNatal #ChristmasChallenge</t>
  </si>
  <si>
    <t>LIFE IP AZORES NATURA | 28.12.2020 | Mais do que um ornamento natalício / More than just a Christmas ornament
PT
O Ilex azorica (azevinho), é um arbusto perene com folhas verde escuras e frutos vermelho que tornam o seu aspeto característico e fácil de distinguir entre a floresta Laurissilva. Historicamente, o azevinho teve inúmeros usos, como é o caso da alimentação ao gado, moldando, desta forma, alguns aspetos da paisagem açoriana, nomeadamente, algumas pastagens. Quanto ao seu estatuto de proteção, o seu uso para alimentação de gado que ainda hoje permanece, aliado à ocupação do Homem em locais onde, normalmente, ocorreriam azevinhos, a ameaça silenciosa de espécies invasoras e o risco de hibridação ainda pouco estudado tornou esta espécie vulnerável. Mais do que um ornamento natalício conhecido por todos o azevinho é uma espécie endémica extremamente importante no ecossistema açoriano, servindo de alimento a inúmeras espécies e, inclusive, ao Priolo (Pyrrhula murina) (espécie-alvo do projeto LIFE IP AZORES NATURA) que se alimenta quase exclusivamente dos botões florais do azevinho no início do Inverno quando a abundância de alimento é pouca.
Por estas razões e pela sua vulnerabilidade, esta espécie requer, por todos nós, um cuidado especial.
EN
The Ilex azorica is a perennial shrub with dark green leaves and red fruits that make its aspect characteristic and easy to distinguish between the Laurissilva forest. Historically, this species has had numerous uses, such as feeding cattle, thus molding some aspects of the Azorean landscape, namely, some field pastures. As for its protection status, its use for livestock feed, coupled with the occupation of humans in places where, normally, this species would occur, the silent threat of invasive species and the risk of hybridization (still little studied) has made this species vulnerable. More than just a Christmas ornament known to all is an extremely important endemic species in the Azorean ecosystem, serving as food for countless species and even the Priolo (Pyrrhula murina) (target-species of the LIFE IP Azores Natura project) that feeds almost exclusively on the flower buds of the Ilex at the beginning winter, when food is scarce.
For these reasons for its vulnerability, this species, requires, form all of us, a special care.
#ProgramaLIFE #LIFEProgramme #LIFEIPAZORESNATURA #RedeNatura2000 #RubricaFlora #IlexAzorica</t>
  </si>
  <si>
    <t>2020.12.7-8 - Trabalho de campo Ilheu da Vila - SPEA</t>
  </si>
  <si>
    <t>2020.12.18 - Conselho Consultivo PNI Faial</t>
  </si>
  <si>
    <t>Fotografias conselho consultivo da Ilha do Faial</t>
  </si>
  <si>
    <t>Fotografias dos trabalhos de campo no Ilhéu da Vila - Santa Maria levados a cabo pelo benificiário SPEA</t>
  </si>
  <si>
    <t>Santa Maria Baluarte</t>
  </si>
  <si>
    <t>Local Newspapper</t>
  </si>
  <si>
    <t>Santa Maria acolheu campo de voluntariado na área da conservação da natureza</t>
  </si>
  <si>
    <t>Açores Hoje - RTP Açores</t>
  </si>
  <si>
    <t>"Plantar uma Árvore" - Campo de Voluntariado de Santa Maria</t>
  </si>
  <si>
    <t>Asas do Atlântico</t>
  </si>
  <si>
    <t>Local Radio</t>
  </si>
  <si>
    <t>Entrevista sobre limpeza marítima em Santa Maria</t>
  </si>
  <si>
    <t>Tribuna das Ilhas</t>
  </si>
  <si>
    <t>Retiradas 10 toneladas de lixo do enrocamento da entrada norte</t>
  </si>
  <si>
    <t>LUSA</t>
  </si>
  <si>
    <t>Comissão Europeia aprova projeto LIFE BEETLES para os Açores</t>
  </si>
  <si>
    <t>TSF</t>
  </si>
  <si>
    <t>Nacional Radio</t>
  </si>
  <si>
    <t>O projeto LIFE que visa reduzir riscos ambientais e ecológicos a espécies ameaçadas está aprovado</t>
  </si>
  <si>
    <t>News Agency</t>
  </si>
  <si>
    <t>LIFE BEETLES é o novo projeto europeu de conservação da natureza aprovado na Região</t>
  </si>
  <si>
    <t>Novo projeto europeu de conservação da natureza aprovado nos Açores</t>
  </si>
  <si>
    <t>Tradicional distribuição de hortênsias aos iatistas marca início da Semana do Mar</t>
  </si>
  <si>
    <t>Expomar com atividade de defesa ambiental</t>
  </si>
  <si>
    <t>Ambiente e turismo na expomar</t>
  </si>
  <si>
    <t>Vigilante da Natureza Júnior dos Açores é novidade no programa de educação ambiental no ano lectivo 2019-2020</t>
  </si>
  <si>
    <t>56 escolas distinguidas no programa Parque Escola</t>
  </si>
  <si>
    <t>Programa LIFE deve dar prioridade a projetos RUP</t>
  </si>
  <si>
    <t>Defendida discriminação positiva das Regiões Ultrapriféricas no âmbito do programa LIFE</t>
  </si>
  <si>
    <t>Caderno - governança dos Oceanos em Regiões Arquipégicas</t>
  </si>
  <si>
    <t>Projeto LIFE</t>
  </si>
  <si>
    <t>Antena 1</t>
  </si>
  <si>
    <t>Projeto de conservação da natureza</t>
  </si>
  <si>
    <t>Tribuna das ilhas</t>
  </si>
  <si>
    <t>Voluntários ajudam em ação de limpeza marinas da costa no Faial</t>
  </si>
  <si>
    <t>Gestão de Haibtats Costeiros - Projeto LIFE IP AZORES NATURA vai mapear o lixo marinho no Faial</t>
  </si>
  <si>
    <t>LIFE IP Azores Natura - Reunião de gestão atesta bom desenvolvimento do projeto</t>
  </si>
  <si>
    <t>Comissão Europeia dá luz verde a projeto de 20 milhões de euros para as alterações climáticas nos Açores</t>
  </si>
  <si>
    <t>Comissão Europeia aprova síntese de projeto de conservação da natureza para Santa Maria</t>
  </si>
  <si>
    <t>Gui Menezes enaltece envolvimento dos pescadores açorianos na limpeza do lixo marinho</t>
  </si>
  <si>
    <t>Marta Guerreiro salienta voluntariado ambiental como mais valia na conservação da natureza</t>
  </si>
  <si>
    <t>Reservas marinhas são instrumentos fundamentais de gestão do mar dos Açores, afirma Gui Menezes</t>
  </si>
  <si>
    <t>Governo dos Açores promove projeto de conservação para a ilha de Santa Maria</t>
  </si>
  <si>
    <t>LIFE BEETLES com um investimento de 1,8 milhões de euros nas ilhas do Pico, Terceira e Flores</t>
  </si>
  <si>
    <t>Projeto LIFE VIDALIA já reforçou populações de espécies nativas e endémicas dos Açores com 20 mil plantas</t>
  </si>
  <si>
    <t>Governo dos Açores promove mapeamento de lixo marinho no Faial e Pico, no âmbito do projeto LIFE IP Azores Natura</t>
  </si>
  <si>
    <t>Governo dos Açores classifica a Serra da Tronqueira e o Planalto dos Graminhais como Zona Especial de Conservação</t>
  </si>
  <si>
    <t>Região quer investir 43 milhões de euros em projeto de conservação e gestão do património natural, anuncia Vasco Cordeiro</t>
  </si>
  <si>
    <t>Governo dos Açores inicia controlo mecânico de espécies invasoras no Monte da Guia, no Faial</t>
  </si>
  <si>
    <t>Governo dos Açores inicia processo de restruturação da rede de áreas marinhas protegidas</t>
  </si>
  <si>
    <t>2020.12.30 - Conselho Consultivo PNI Santa Maria</t>
  </si>
  <si>
    <t>2020.12.29 - Conselho concultivo PNI São Jorge</t>
  </si>
  <si>
    <t>Fotografias conselho consultivo de São Jorge</t>
  </si>
  <si>
    <t>Fotografias conselho consultivo da Ilha de Santa Maria</t>
  </si>
  <si>
    <t>Networking com o LIFE IP Marha</t>
  </si>
  <si>
    <t>Youtube</t>
  </si>
  <si>
    <t>International website</t>
  </si>
  <si>
    <t>Internacional</t>
  </si>
  <si>
    <t>Presentación del proyecto LIFE IP Azores Natura</t>
  </si>
  <si>
    <t>Reunião de preparação do campo de voluntariado da Terceira</t>
  </si>
  <si>
    <t>Conselho consultivo de Santa Maria</t>
  </si>
  <si>
    <t>Conselho Consultivo de São Jorge</t>
  </si>
  <si>
    <t>Conselho Consultivo do Faial</t>
  </si>
  <si>
    <t>Conselho Consultivo São Miguel</t>
  </si>
  <si>
    <t>Conselho Consultivo Graciosa</t>
  </si>
  <si>
    <t>Reunião de grupo de trabalho das aves marinhas</t>
  </si>
  <si>
    <t>Diana Pereira e Paulo Garcia</t>
  </si>
  <si>
    <t>GesFlorA – Plataforma Digital para a Gestão Florestal nos Açores</t>
  </si>
  <si>
    <t>Direção Regional dos Recursos Florestais</t>
  </si>
  <si>
    <t>2021.01.13 - Reunião de grupo de trabalho de aves marinhas</t>
  </si>
  <si>
    <t>2021.01.13 - Reunião de preparação do campo de voluntariado da Terceira</t>
  </si>
  <si>
    <t>Preparação do campo de voluntariaod da Terceira - deliniação de atividades e visitas</t>
  </si>
  <si>
    <t>2021.01.14 - Formação GesFlorA (Capacitação C2.1)</t>
  </si>
  <si>
    <t>Ação de formação sobre a plataforma digital para a Gestão Florestal nos Açores</t>
  </si>
  <si>
    <t>2021.01.15 - Remoção de criptomérias Turfeira da Lomba</t>
  </si>
  <si>
    <t>Trabalhos de conservação na Turfeira da Lomba - Terceira</t>
  </si>
  <si>
    <t>LIFE IP AZORES NATURA | 01.01.2021 | Mais um ano a conservar o património natural dos Açores! / One more year protecting the natural heritage of the Azores!
PT
Hoje o projeto LIFE IP AZORES NATURA celebra mais 1 ano de existência. A 1 de janeiro de 2019 iniciávamos os nossos trabalhos com o grande objetivo de conservar o património natural existente nos Açores, em terra e mar. Hoje, passados 2 anos, essa missão continua, cientes de que o nosso trabalho irá contribuir para a construção de um futuro sustentável na Região e melhoria do estado de conservação das nossas espécies e habitats.
EN
Today the LIFE IP AZORES NATURA project celebrates another year of existence. On January 1st, 2019, we began our work with the great objective of protecting the existing natural heritage in the Azores. Today, after 2 years, this mission continues, aware that our work will contribute to the construction of a sustainable future in the Azores.
#ProgramaLIFE #LIFEProgramme #LIFEIPAZORESNATURA #RedeNatura2000 #AniversarioLIFE #LIFEanniversary #2AnosaConservaroPatrimonioNatural #2YearsProtectingtheNaturalHeritage</t>
  </si>
  <si>
    <t>Vídeo</t>
  </si>
  <si>
    <t>LIFE IP AZORES NATURA | 04.01.2020 | O Balanço de mais um ano de LIFE IP AZORES NATURA / Reviewing another year of LIFE IP AZORES NATURA
PT
No passado dia 1 de janeiro o LIFE IP AZORES NATURA assinalou mais um aniversário, hoje, como forma de comemorar essa data, e fazendo o balanço de mais um ano, divulgamos o nosso vídeo de aniversário.
EN
Last January 1, the LIFE IP AZORES NATURA had another anniversary, today, as a way to mark the date, and reviewing on the last year progress, we release our anniversary video.
#ProgramaLIFE #LIFEProgramme #LIFEIPAZORESNATURA #RedeNatura2000 #AniversarioLIFE #LIFEanniversary</t>
  </si>
  <si>
    <t>LIFE IP AZORES NATURA | 05.01.2021 | Trabalhos de monitorização no Ilhéu da Vila / 
Monitoring works at Vila Islet
PT
O LIFE IP AZORES NATURA terminou o ano de 2020 em grande com alguns trabalhos de monitorização e conservação no ilhéu da Vila, em Santa Maria. Ao longo de 2 dias foram monitorizados 190 ninhos onde foram encontrados 56 ocupados com painho-da-madeira (Hydrobates castro), 10 com frulho (Puffinus lherminieri) e os restantes vazios. Foi ainda realizado um censo passivo acústico com a colaboração do Parque Natural de Santa Maria com deteção de painho-da-madeira (Hydrobates castro), frulho (Puffinus lherminieri) e estapagado (Puffinus puffinus).
EN
LIFE IP AZORES NATURA ended 2020 in great style with some monitoring and conservation work on the Vila islet, in Santa Maria Island. In 2 days, 190 nests were monitored, where 56 were found occupied with Hydrobates castro, 10 Puffinus lherminieri and the remaining where fund empty. A passive acoustic census was also carried out with the collaboration of the Santa Maria Nature Park with detection of Hydrobates castro, Puffinus lherminieri and Puffinus puffinus.
#ProgramaLIFE #LIFEProgramme #LIFEIPAZORESNATURA #RedeNatura2000 #SantaMaria #IlheudaVila #VilaIslet #AvesMarinhas #SeaBirds #Monitorizacao #Monitoring</t>
  </si>
  <si>
    <t>LIFE IP AZORES NATURA | 11.01.2021 | SPEA - Mais um habitat para o Priolo / SPEA – Another habitat for the Pyrrhula murina
PT
Apesar da curta paragem obrigada pela pandemia de Covid-19, 2020 permitiu avançar os trabalhos desenvolvidos pela SPEA para o restauro ecológico de áreas de Laurissilva dos Açores nas Terras do Priolo. 
A recuperação da zona da Mata dos Bispos, no vertente sul da Área Protegida da Serra da Tronqueira, na Povoação e na cabeceira da Ribeira da Lomba Grande avança a bom ritmo e já conta com um Plano Operacional. 
Esta área, que outrora fosse, uma floresta de Laurissilva Mésica e com uma linha de água de fluxo constante, encontra-se gravemente invadida por incensos, conteiras e cletras entre outras espécies invasoras.
Na área adjacente à área já recuperada pelo projeto LIFE Laurissilva sustentável e cuja recuperação pode observar-se na imagem foram removidas grandes quantidades de conteira e controlados os incensos, assegurando também o terreno para o preparar para a plantação que já foi iniciada e irá decorrer até março.
E este é só o princípio da recuperação do habitat do priolo nesta zona. Se gostava de o conhecer ou ajudar na recuperação, venha visitar-nos!
EN
Despite the short stop required by the Covid-19 pandemic, 2020 allowed the work carried out by SPEA to advance the ecological restoration of areas of Laurissilva of the Azores in the Lands of the Pyrrhula murina to advance.
The recovery of the Mata dos Bispos area, on the southern side of the Serra da Tronqueira Protected Area, in Povoação and at the head of Ribeira da Lomba Grande is progressing at a good pace and already has an Operational Plan.
This area, which once was a Laurissilva Mésica forest and with a constant flow water line, is severely invaded by Pittosporum undulatum, Hedychium gardnerianum and Clethra arborea among other invasive species.
In the area adjacent to the area already recovered by the LIFE Laurissilva sustainable project and whose recovery can be seen in the image, large quantities of Hedychium gardnerianum were removed and the Pittosporum undulatum was controlled, also ensuring the land to prepare for the plantation that has already started and will continue until March.
And this is just the beginning of the restoration of the habitat of the Pyrrhula murina in this area. If you would like to know him or help him recover, come and visit us!
Foto/Photo: Gerby Michielsen
#ProgramaLIFE #LIFEProgramme #LIFEIPAZORESNATURA #RedeNatura2000 #SPEA #Pyrrhulamurina #RestaurodeHabitats #HabitatConservation</t>
  </si>
  <si>
    <t>LIFE IP AZORES NATURA | 14.01.2021 | O LIFE IP AZORES NATURA esteve hoje em formação! / The LIFE IP AZORES NATURA was in training today!
PT
Hoje, decorreu uma ação de formação sobre a plataforma digital para a Gestão Florestal nos Açores - GesFLorA, onde o LIFE IP Azores Natura esteve presente. Esta plataforma irá permitir uma melhor gestão das áreas de intervenção do projeto dentro do perímetro florestal.
Esta formação está enquadrada na Ação C2.1 “Capacitação Interna”, que permitirá capacitar a equipa técnica do projeto LIFE IP Azores Natura.
EN
Today, a training action on the digital platform for Forest Management in the Azores - GesFLorA take place, where LIFE IP Azores Natura was present. This platform will allow a better management of the project intervention areas within the forest perimeter.
This training action is part of Action C2.1 "Internal Capacity Building", which will qualify the technical team of the project LIFE IP Azores Natura.
#LIFEProgramme #ProgramaLIFE #LIFEIPAZORESNATURA #CapacitaçaoInterna #CapacityBuilding #GesFLorA</t>
  </si>
  <si>
    <t>LIFE IP AZORES NATURA | 15.01.2021 | Apresentação pública da ação C11 (La Palma) / Presentación pública de la acción C11 (La Palma) / Public presentation of action C11 (IAS La Palma)
PT 🇵🇹
O conselho local de La Palma e a Fundação da Reserva Mundial da Biosfera de La Palma realizaram uma conferência de imprensa no passado dia 12, apresentando o plano de prevenção, deteção, alerta precoce e resposta rápida contra plantas invasoras alienígenas. A ação, codificada como C11 dentro do LIFE IP AZORES NATURA, visa desenvolver um Quadro Operacional abrangendo a temática, tanto em La Palma (Canárias) como no Corvo (Açores). Em La Palma, foi avaliada uma lista abrangente de 1.700 espécies exóticas, das quais 135 consideradas potencialmente invasoras já foram registradas, enquanto outras 23 estão surgindo no resto do arquipélago e na região da Macaronésia.
Durante esta conferência de imprensa, foi apresentado também, o novo diretor executivo da Reserva de Biosfera de La Palma, Ernesto Aguiar.
ES 🇪🇸
El Cabildo de La Palma y la Fundación Canaria Reserva Mundial de la Biosfera presentaron el pasado 12 de enero una iniciativa para la prevención, detección, alerta temprana y respuesta rápida contra las plantas exóticas invasoras. Esta acción, que tiene el código C11 en LIFE IP AZORES NATURA, pretende desarrollar un Marco Operativo de Acción contra esta problemática, tanto en La Palma (Canarias) como en Corvo (Azores). En La Palma se han evaluado un total de 1.700 especies exóticas, de las que se han localizado en la isla 135 con potencial invasor y se han determinado otras 23 en el resto de Canarias y la Macaronesia. 
Durante esta rueda de prensa también se presentó al nuevo director ejecutivo de la Reserva de la Biosfera de La Palma, Ernesto Aguiar.
EN 🇬🇧
The local council of La Palma and the La Palma World Biosphere Reserve Foundation held a press conference in the past 12 of January introducing the plan for the prevention, detection, early alert and rapid response against alien invasive plants. The action, coded as C11 within LIFE IP AZORES NATURA, aims to develop an Operational Framework covering the issue, both in La Palma (Canary Islands) and in Corvo (Azores). In La Palma a comprehensive list of 1,700 alien species have been evaluated, of which 135 deemed to be potentially invasive have already been registered, while another 23 are looming in the rest of the Archipelago and the Macaronesian region.
During this press conference, the new executive director of the La Palma Biosphere Reserve, Ernesto Aguiar, was also introduced.
#LIFEProgramme #LIFEIPAZORESNATURA #ProgramaLIFE</t>
  </si>
  <si>
    <t>LIFE IP AZORES NATURA | 16.01.2021 | Restauro de habitats prioritários através de controlo de espécies exóticas na ilha Terceira / Restoration of priority habitats through control of alien species on Terceira island
PT
No âmbito da ação C4.1 “Boas práticas para conservação de habitats terrestres” do projeto LIFE IP AZORES NATURA, temos 9 assistentes operacionais a trabalhar no corte da espécie exótica Cryptomeria japonica na área de intervenção “Turfeira da Lomba” na Terceira desde meados de setembro. Até a data, já foram removidas mais de 2000 árvores. Para causar o mínimo dano possível à turfeira, os troncos das árvores são cortados em tábuas no local para usa-las como passadiços de acesso às áreas de trabalho.
EN
Within the scope of action C4.1 “Best practice for terrestrial habitat conservation” of the LIFE IP AZORES NATURA project, we have 9 operational assistants working on cutting the alien species Cryptomeria japonica in the intervention area “Turfeira da Lomba” on Terceira Island since mid-September. To date, more than 2000 trees have been removed. In order to cause as little harm as possible to the fragile peat landscape, the tree stems are cut into boards on location and used as boardwalks to access the working areas.
#ProgramaLIFE #LIFEProgramme #LIFEIPAZORESNATURA #RedeNatura2000 #ConservacaodeHabitats #HabitatConservation</t>
  </si>
  <si>
    <t>LIFE IP AZORES NATURA | 29.12.2020 | Conselho Consultivo em São Jorge
PT 🇵🇹
O LIFE IP Azores Natura esteve, hoje, presente no conselho consultivo da ilha de São Jorge, onde foi efetuada uma apresentação do projeto, nomeadamente dos trabalhos de conservação que vão ser implementados nas áreas de intervenção desta ilha.
Nesta reunião foi também avaliada as necessidades de capacitação externa previstas para a ilha.
De salientar que esta reunião, enquadra-se na Ação F4 do projeto que estabelece o conselho consultivo em cada uma das ilhas para acompanhar a gestão e implementação do projeto.
EN 🇬🇧
Today the LIFE IP Azores Natura was present on the advisory board of São Jorge Island, where a presentation of the project was made, namely of the conservation works that will be implemented in the intervention areas of this island.
At this meeting, the external training needs planned for the island were also assessed.
It should be noted that this meeting is part of Action F4 of the project that establishes the advisory board on each of the islands to monitor the management and implementation of the project.
#ProgramaLIFE #LIFEprogramme #LIFEIPAZORESNATURA #RedeNatura2000 #StakeHolders #ConselhoConsultivo #AdvisoryBoard #SaoJorge</t>
  </si>
  <si>
    <t xml:space="preserve">LIFE IP AZORES NATURA | 30.12.2020 | Reunião do Conselho Consultivo de Santa Maria (online) 💻💻
PT 🇵🇹
Depois da participação do projeto LIFE IP AZORES NATURA, ontem, no Concelho Consultivo da ilha de São Jorge, hoje foi a vez do Conselho Consultivo em Santa Maria, desta vez, on-line.
Nesta reunião, e à semelhança das restantes, foi feita uma apresentação sobre os aspetos gerais do projeto LIFE IP AZORES NATURA, bem como alguns trabalhos concluídos ao longo deste ano no âmbito do mesmo. Aproveitou-se também esta oportunidade para discutir os trabalhos de conservação que estão a ser realizados nesta ilha, nomeadamente na Ponta do Castelo e no ilhéu da Vila, bem como avaliada a necessidade de capacitação externa para todas as partes interessadas.
Todas estas reuniões realizadas até ao momento, fazem parte da Ação F4 do projeto que estabelece o conselho consultivo em cada uma das ilhas para acompanhar a gestão e implementação do projeto.
EN 🇬🇧
After the participation of the LIFE IP AZORES NATURA project, yesterday, in the Advisory Board of São Jorge Island, today it was the turn of the Advisory Board in Santa Maria Island, this time, on-line.
At this meeting, and similarly to the others, a presentation was made on the general aspects of the LIFE IP AZORES NATURA project, as well as some works concluded during the year. This opportunity was also taken to discuss the conservation works that are being carried out on this island, namely in Ponta do Castelo and in the Vila islet, as well as assessing the need for external training for all interested parties.
All of these meetings held so far are part of Action F4 of the project that establishes the advisory board on each of the islands to monitor the management and implementation of the project.
#ProgramaLIFE #LIFEprogramme #LIFEIPAZORESNATURA #RedeNatura2000 #StakeHolders #ConselhoConsultivo #AdvisoryBoard #SantaMaria
</t>
  </si>
  <si>
    <t>LIFE IP AZORES NATURA | 26.11.2020 | Conselho Consultivo São Miguel (online) / Advisory board in São Miguel Island (online)
PT 🇵🇹
O LIFE IP Azores Natura esteve hoje presente no conselho consultivo da ilha de São Miguel após ontem, via online, ter marcado presença no conselho consultivo da Graciosa.
Foi efetuada uma breve apresentação sobre alguns aspetos do projeto, nomeadamente dos trabalhos de conservação já a acontecer em São Miguel, na Lagoa do Fogo, aproveitando-se também a oportunidade para avaliar as necessidades de capacitação externa previstas para a ilha e de acordo com o previsto no projeto.
De salientar, que esta intervenção enquadra-se na ação F4 do projeto que estabelece o conselho consultivo em cada uma das ilhas para acompanhar a gestão e implementação do projeto.
EN 🇬🇧
LIFE IP Azores Natura was present today on the advisory board of São Miguel Island after yesterday, via online, having been present on the advisory board of Graciosa.
A brief presentation was made on some aspects about the project, namely the conservation work already taking place in São Miguel, Lagoa do Fogo, and also taking the opportunity to assess the external training needs planned for the island foreseen in the project.
It should be noted that this intervention is part of the F4 action of the project that establishes an advisory board on each of the islands to monitor the management and implementation of the project.
#ProgramaLIFE #LIFEprogramme #LIFEIPAZORESNATURA #RedeNatura2000 #StakeHolders #ConselhoConsultivo #AdvisoryBoard #SaoMiguel</t>
  </si>
  <si>
    <t>LIFE IP AZORES NATURA | 21.12.2020 | Conselho Consultivo no Faial (online) 💻 / Advisory board in Faial Island (online) 💻
PT 🇵🇹
O LIFE IP Azores Natura esteve presente na passada sexta feira, dia 18, no conselho consultivo da ilha do Faial que se realizou via online.
Nesta reunião, foi efetuada uma apresentação sobre o ponto de situação do projeto, nomeadamente dos trabalhos de conservação que irão decorrer Caldeira do Faial (Ação C4.1), área de intervenção do projeto LIFE IP Azores Natura, para além da melhoria das populações em estado de conservação desfavorável (Ação C3).
De salientar, que esta reunião enquadra-se na ação F4 do projeto que estabelece o conselho consultivo em cada uma das ilhas para acompanhar a gestão e implementação do projeto.
EN 🇬🇧
LIFE IP Azores Natura was present, last Friday the 18th, on the advisory board of Faial Island which took place online.
A brief presentation was made on some aspects about the project, namely the conservation works on the Caldeira of Faial Island (Action C4.1), intervention area of the LIFE IP Azores Natura, in addition to improving populations in an unfavorable state of conservation (action C3).
It should be noted that this meeting is part of the F4 action of the project that establishes an advisory board on each of the islands to monitor the management and implementation of the project.
#ProgramaLIFE #LIFEprogramme #LIFEIPAZORESNATURA #RedeNatura2000 #StakeHolders #ConselhoConsultivo #AdvisoryBoard #Faial</t>
  </si>
  <si>
    <t>LIFE IP AZORES NATURA | 22.12.2020 | Evento de limpeza costeira e subaquática na Zona Especial de Conservação do Monte da Guia e no Porto da Horta 🌊
PT 🇵🇹
A Direção Regional dos Assuntos do Mar, parceira do projeto LIFE IP Azores Natura,  tem o prazer de apresentar a curta metragem produzida voluntariamente pelo biólogo Nuno Potes e a bióloga marinha Ana Besugo que realça a dedicação, entusiasmo e vontade em fazer a diferença dos cidadãos, organizações e empresas envolvidas no evento de limpeza que decorreu no dia 26 de setembro na ilha do Faial. Esta ação foi realizada âmbito do Dia Europeu do Mar e do Ocean Clean-up Day. Esta ação de limpeza, sensibilização e envolvimento da comunidade local têm enquadramento na ação C10.1do projeto de Conservação da Natureza LIFE IP AZORES NATURA.
Foi com enorme prazer que assistimos a uma aderência tão significativa para a problemática do lixo marinho no mar da região. 
De toda a equipa LIFE IP AZORES NATURA, o maior agradecimento a todos os intervenientes e cá estaremos no próximo ano para continuar o trabalho iniciado!!!
EN 🇬🇧
The Regional Directorate for Sea Affairs, partner of the LIFE IP Azores Natura project, has the pleasure to present a short film produced by the biologist Nuno Potes and the marine biologist Ana Besugo, which highlights the dedication, enthusiasm and will to make a difference of the citizens, organizations and companies involved in the clean-up event which took place in the past 26th of September in Faial Island. This action was implemented in the scope of the Maritime European Day and Ocean Clean-up day. The clean-up, awareness and community involvement action is a part of the action C10.1 of the Nature Conservancy Project LIFE IP AZORES NATURA.
It was with great pleasure that we witnessed such a significant adherence to the problem of marine litter at sea in the region.
From the entire LIFE IP AZORES NATURA team, the greatest thanks to all the stakeholders and we will be here next year to continue the work started!!!
 #ProgramaLIFE #LIFEProgramme #Natura2000 #Açores #Azores #limpezascosteiras #CoastalCleaning #limpezasubaquatica #underwatercleanup #OceanCleanupDay</t>
  </si>
  <si>
    <t>Webinar - Dia Mundial das zonas Húmidas</t>
  </si>
  <si>
    <t>Sol Heber</t>
  </si>
  <si>
    <t>On-line</t>
  </si>
  <si>
    <t>Formação sobre armadilhas para roedores</t>
  </si>
  <si>
    <t>Formação maquinaria vedações</t>
  </si>
  <si>
    <t>Serviço de Ambiente do Pico</t>
  </si>
  <si>
    <t>Formação GesFlorA</t>
  </si>
  <si>
    <t>Reunião de placas de intervenção do LIFE</t>
  </si>
  <si>
    <t>Reunião grupo de trabalho aves marinhas</t>
  </si>
  <si>
    <t>LIFE IP AZORES NATURA | 18.01.2021 | 𝘍𝘶𝘯𝘥𝘰𝘴 𝘊𝘰𝘮𝘱𝘭𝘦𝘮𝘦𝘯𝘵𝘢𝘳𝘦𝘴 | 𝗔𝗿𝗿𝗮𝗻𝗰𝗮 𝗮 𝟭 𝗱𝗲 𝗳𝗲𝘃𝗲𝗿𝗲𝗶𝗿𝗼 𝗮 𝗙𝗟𝗔𝗗 𝗦𝗰𝗶𝗲𝗻𝗰𝗲 𝗔𝘄𝗮𝗿𝗱 𝗔𝘁𝗹𝗮𝗻𝘁𝗶𝗰 📑
PT
A FLAD mantém a sua aposta na investigação do Atlântico e para 2021 alarga o âmbito científico do prémio às Ciências Sociais e Humanidades – Economia, Gestão, Sociologia e Geografia –, indispensável face à variedade de perspetivas de estudo sobre o oceano e os seus recursos.
Estudar o Atlântico é fundamental para compreender áreas muito diversas e multidisciplinares com impacto na sustentabilidade do planeta e na nossa qualidade vida, desde a interação entre os oceanos, a atmosfera e o espaço, às alterações climáticas, fenómenos naturais e sustentabilidade.
Para tal, estão abertas, a partir do dia 1 de fevereiro, candidaturas para o prémio “Sience Award Artlantic” 2021. Para mais informações, por favor, consulta o website do nosso projeto, em: https://www.lifeazoresnatura.eu/fundos-de-financiamento/
EN
FLAD maintains its commitment to research in the Atlantic and for 2021 extends the scientific framework of the Social Sciences and Humanities award - Economics, Management, Sociology and Geography -, indispensable in view of the variety of study perspectives on the ocean and its resources.
Studying the Atlantic is fundamental to understand the very diverse and multidisciplinary areas with an impact on the planet's sustainability and our quality of life, from the interaction between the oceans, the atmosphere and space, to climate change, natural phenomena and sustainability.
Regarding the information above, applications for the “Sience Award Artlantic” 2021 award are open from February 1st. For more information, please consult our project website at: https://www.lifeazoresnatura.eu/en/funding-funds/
#ProgramaLIFE #lifeprogramme #lifeipazoresnatura #redenatura2000 #fundoscomplementares #complemetaryfunding</t>
  </si>
  <si>
    <t>LIFE IP AZORES NATURA | 20.01.2021 | Recrutamento de Jovens para o campo de Voluntariado na ilha Terceira / Recruitment of Young Volunteers for the Volunteer Camp on Terceira Island 🙋‍♀️🙋‍♂️
PT 🇵🇹
O projeto LIFE IP Azores Natura em parceria com a associação Plantar uma Árvore está a promover campos de voluntariado gratuitos em várias ilhas do arquipélago dos Açores, com o objetivo de sensibilizar os jovens e as comunidades para a importância da conservação do património natural da Região enquadrado na ação E5 do projeto.
O ano passado foram realizados 4 campos de voluntariado, este ano o campo de voluntariado irá ser promovido na ilha Terceira de 11 a 19 de fevereiro. Se resides nos Açores, tens entre 14 e 30 anos esta é a tua oportunidade de te juntares à nossa equipa de voluntários. Terás a oportunidade, durante 9 dias, de conhecer a ilha, ajudar as nossas equipas na conservação das espécies e habitats da Região e aprender muito mais sobre o nosso património natural.
Para mais informações sobre este campo, contacta a Associação Plantar uma Árvore através dos seguintes contactos:
Email: julia.snajdr@plantarumaarvore.org | Telefone: 934 150 588 (WhatsApp)
EN🇬🇧
The LIFE IP Azores Natura in partnership with the Plantar uma Árvore association is promoting free volunteer camps on several islands in the Azores archipelago, with the aim of awareness young people and communities to the importance of conserving the Region's natural heritage as part of the project's E5 action.
Last year, 4 volunteer camps were held, this year the firts volunteer
camp will be promoted on Terceira island from 11 to 19th of February.
If you live in the Azores, and have between 14 and 30 years old, this is your opportunity to join our team of volunteers. You will have the opportunity, for 9 days, to get to know the island, help our teams in the conservation of the Region's species and habitats and learn much more about our natural heritage.
For more information about this iniciative, contact “Associação Plantar uma Árvore” through the following contacts:
Email: julia.snajdr@plantarumaarvore.org | Phone: 934 150 588 (WhatsApp)
#ProgramaLIFE #LIFEprogramme #LIFEIPAZORESNATURA #RedeNatura2000 #CampodeVoluntariado #VolunteerCamp #Terceira #terceiraisland #plantarumaarvore</t>
  </si>
  <si>
    <t>LIFE IP AZORES NATURA | 25.01.2021 | A Sociedade Portuguesa para o Estudo das Aves (SPEA) lança um Procedimento Concursal Público com vista à aquisição de bens e serviços 🐦
A SPEA, parceiro do projeto LIFE IP AZORES NATURA, lançou um Procedimento Concursal Público com vista à aquisição de bens e serviços, nomeadamente:
– TRATOR PNEUMÁTICO COM TRAÇÃO 4X4 E RESPETIVOS EQUIPAMENTOS
– FORMAÇÃO 2 OPERADORES
– MANUTENÇÃO DOS EQUIPAMENTOS
Avisam-se todos os interessados de que se encontra aberto, pelo prazo de 15 dias seguidos, a contar de 21 de janeiro de 2021, um
procedimento concursal público ao abrigo do projeto Life IP Azores Natura com vista à aquisição de 1 Trator pneumático com tração 4X4 + Lamina frontal com tilt + Reboque Florestal + Grua Florestal + Estilhadora + Guincho Florestal, manutenção destes equipamentos, formação de 2 operadores, com entrega dos equipamentos e prestação de serviços a realizar-se no Município de Nordeste, ilha de São Miguel.
Para saber mais, por favor, consulte o website do LIFE IP AZORES NATURA através deste link:
https://www.lifeazoresnatura.eu/…/procedimento-concursal-p…/
#ProgramaLIFE #LIFEprogramme #LIFEIPAZORESNATURA #RedeNatura2000 #SPEA</t>
  </si>
  <si>
    <t>LIFE IP AZORES NATURA | 26.01.2021 | Apresentação da equipa de assistentes operacionais de Santa Maria / Operacional team in Santa Maria Island 👨‍🌾
PT
Porque a implementação dos trabalhos de conservação no terreno do projeto LIFE IP AZORES NATURA não é possível sem uma equipa de operacionais que torna possível a nossa ambição de conservar o património natural dos Açores. Hoje, apresentamos a nossa equipa de operacionais em Santa Maria.
EN
Because the implementations of the conservation works in the field of the LIFE IP AZORES NATURA project is not possible without a team of operational staff that makes possible our ambition to protect the natural heritage of the Azores. Today, we introduce our operational team in Santa Maria Island.
#ProgramaLIFE #LIFEProgramme #LIFEIPAZORESNATURA #RedeNatura2000 #EquipadeOperacionais #OperacionalTeam #SantaMaria #santamariaisland</t>
  </si>
  <si>
    <t>LIFE IP AZORES NATURA | 27.01.2021 | Horizonte Europa: Evento de Lançamento (2 de fevereiro)
PT 🇵🇹
Enquadrado na Ação F3 do projeto LIFE IP Azores Natura, que prevê a coordenação e implementação de projetos suportados por fundos complementares, divulgamos mais um evento. Desta vez o lançamento do programa “Horizonte Europa” que decorrerá no próximo dia 2 de fevereiro, numa sessão a decorrer em formato digital, no contexto da Presidência Portuguesa do Conselho da UE e organizada em estreita colaboração com a Comissão Europeia.
Para mais informações sobre o evento, consulte: https://www.lifeazoresnatura.eu/…/horizonte-europa-evento-…/
EN 🇬🇧
As part of the F3 Action of the LIFE IP Azores Natura project, which foresees the coordination and implementation of projects supported by complementary funds, we announce another event. This time the launch of the “Horizon Europe” program, which will occur on February 2nd, in a session taking place in digital format, in the context of the Portuguese Presidency of the Council of the EU and organized in close collaboration with the European Commission.
For more information about the event, see: https://www.lifeazoresnatura.eu/…/horizonte-europa-evento-…/
#ProgramaLIFE #LIFEProgramme #LIFEIPAZORESNATURA #RedeNatura2000 #FundosComplementares #ComplementaryFunds #HorizonteEuropa #HorizonEurope</t>
  </si>
  <si>
    <t>LIFE IP AZORES NATURA | 28.01.2021 | Formação sobre a utilização da maquinaria necessária para a construção de vedações / Fence building machinery training 📚
PT 🇵🇹
Os 6 Assistentes Operacionais afetos ao projeto na Ilha do Pico e os Assistentes Operacionais do projeto LIFE BEETLES estiveram em formação ontem para aprender o manuseamento seguro da maquinaria utilizada na construção de vedações no âmbito da ação C4.1 “Boas práticas para conservação de habitats terrestres” do projeto LIFE IP AZORES NATURA. Durante esta formação, adquiriram experiência prática com um bate-estacas a motor (para enterrar os postes de madeira) e uma máquina grampeador (para fixar o arame farpado aos postes). Agora que os trabalhadores terminaram a formação, tudo o que precisamos fazer é esperar que o tempo melhore para começar a construir as vedações para exclusão do gado das áreas de intervenção do projeto!
EN 🇬🇧
The 6 Operational Assistants assigned to the project on Pico Island and the Operational Assistants of the LIFE BEETLES project were in training yesterday, in order to learn the safe handling of the machinery used in the construction of cattle fences within the scope of action C4.1 “Best practices for the conservation of terrestrial habitats” of the LIFE IP AZORES NATURA project. During this training, they acquired practical experience with a motorized pile driver (to bury the wooden posts) and a professional stapling machine (to attach the barbed wire to the posts). Now that the workers have finished their training, all we need to do is wait for the weather to improve to start building the fences to exclude livestock from the project intervention areas!
#ProgramaLIFE #LIFEProgramme #LIFEIPAZORESNATURA #RedeNatura2000 #ConservacaodeHabitats #HabitatConservation</t>
  </si>
  <si>
    <t>LIFE IP AZORES NATURA | 29.01.2021 | TOP 5 – As espécies de flora invasoras mais perigosas que existem nos Açores / Top 5 – The most dangerous invasive species that exist in the Azores
PT
As espécies invasoras são uma das principais preocupações no que concerne à conservação do património natural dos Açores. Seja pela competição com as espécies nativas; riscos de hibridação; mudanças físicas e químicas no solo; modificações nos habitats naturais; ou pela propagação de pragas e doenças, as espécies exóticas são uma das principais causas da perda de biodiversidade nos Açores.
Por essa razão, o LIFE IP Azores Natura pretende implementar uma estratégia de combate às espécies invasoras em áreas protegidas terrestres, através da ação C8.
O que a seguir pretendemos apresentar são as 5 espécies de flora vascular exóticas invasoras existentes nos Açores que, segundo a bibliografia disponível, são consideradas as mais perigosas, não desconsiderando, obviamente, outras espécies igualmente perigosas, no entanto, são estas as que apresentam maior amplitude de distribuição em toda a região, taxa de ocupação e regeneração maior, estando também incluídas em listas europeias e internacionais como espécies preocupantes para a conservação da natureza.
EN
Invasive species are one of the main concerns regarding the conservation of the natural heritage of the Azores. Whether by competition with native species; hybridization risks; physical and chemical changes in the soil; changes in natural habitats; or by the spread of pests and diseases, alien species are a major cause of biodiversity loss in the Azores.
For this reason, LIFE IP Azores Natura intends to implement a strategy to combat invasive species in terrestrial protected areas, through action C8.
What we intend to present next are 5 vascular flora species, considered invasive, and existing in the Azores, which, according to the available bibliography, are considered the most dangerous. Not disregarding other equally dangerous species, these are the ones that present greater range of distribution throughout the region, bigger occupancy of natural habitats and higher regeneration, being also included in European and international lists as species of concern for the nature conservation.
📷Fotos/Photos: PHSilva// http://siaram.azores.gov.pt/
#ProgramaLIFE #LIFEProgramme #LIFEIPAZORESNATURA #RedeNatura2000 #Açores #Azores</t>
  </si>
  <si>
    <t>LIFE IP AZORES NATURA | 31.01.2020 | Fundos complementares - Programa acelerador para startups inovadoras em transição energética / Complementary funds - Accelerator program for innovative startups in energy transition 💡💡
PT 🇵🇹
Enquadrado na Ação F3 do projeto LIFE IP Azores Natura que prevê a coordenação e implementação de projetos suportados por fundos complementares, divulgamos mais um programa que pretende apoiar startups inovadoras em baixo carbono, economia circular e tecnologias de digitalização para a indústria de energia quando estão em fase pré-comercial para trazer soluções tecnológicas ao mercado.
Para mais informação consulte o nosso website: https://www.lifeazoresnatura.eu/fundos-de-financiamento/
EN 🇬🇧
As part of the F3 Action of the LIFE IP Azores Natura project, which foresees the coordination and implementation of projects supported by complementary funds, we announce another program which supports innovative startups in low carbon, circular economy and digitalization technologies for the energy industry when they are in a pre-commercial stage to bring their technological solutions to the market.
For more information please visit our website: https://www.lifeazoresnatura.eu/en/funding-funds/
#ProgramaLIFE #LIFEProgramme #LIFEIPAZORESNATURA #RedeNatura2000 #FundosComplementares #ComplementaryFunds</t>
  </si>
  <si>
    <t>LIFE IP AZORES NATURA | 01.02.2021 | Formação sobre a utilização das armadilhas de combate a ratos / Rodent trap implementation training 🐭🐭
PT 🇵🇹
Na semana passada, participamos numa formação sobre a utilização correta das nossas armadilhas de combate a ratos, organizada pelo projeto LIFE VIDALIA. No âmbito das ações C6.1 “Restauro de habitats em ilhéus para aves marinhas” e C8.2 “Controlo e erradicação de espécies invasoras animais em habitats terrestres restaurados”, o projeto LIFE IP AZORES NATURA elaborou Planos de Biossegurança para os ilhéus da Praia e do Baixo (Graciosa) e o Ilhéu da Vila (Santa Maria). Estes planos preveem a erradicação de roedores potencialmente presentes nos ilhéus, e a vigilância continua para detetar a chegada de roedores nos ilhéus e evitar invasões. São implementados vários tipos de armadilhas para este fim, possibilitando a proteção continua dos ilhéus e causando o mínimo sofrimento aos roedores capturados.
EN 🇬🇧
Last week, we participated in a training on the correct use of our rodent traps, organized by the project LIFE VIDALIA. Within the scope of actions C6.1 “Restoration of seabird habitat on islets” and C8.2 “Control and eradication of invasive animal species in restored terrestrial habitats”, the LIFE IP AZORES NATURA project developed Biosecurity Plans for the islets of Praia and Baixo (Graciosa) and Ilhéu da Vila (Santa Maria). These plans stipulate the eradication of rodents potentially present on the islets, and the continuous surveillance in order to guarantee the early detection of new rodent arrivals on the islets and prevent complete invasions. Various types of traps are being implemented for this purpose, enabling continuous protection and causing minimal suffering to captured rodents.
#ProgramaLIFE #LIFEProgramme #LIFEIPAZORESNATURA #RedeNatura2000 #Natura2000 #especiesexoticasinvasoras #invasivealienspecies #avesmarinhas #seabirds</t>
  </si>
  <si>
    <t>LIFE IP AZORES NATURA | 02.02.2021 | Dia Mundial das Zonas Húmidas / World Wetland Day
PT
Celebrado pela primeira vez em 1997, o dia Mundial das Zonas Húmidas assinala a data da assinatura da Convenção sobre as Zonas Húmidas, geralmente conhecida como “Convenção Ramsar”. Este acordo visa a colaboração internacional na proteção das zonas húmidas e no seu uso sustentável.
Nos Açores, existem 13 zonas húmidas de Importância Internacional classificadas ao abrigo desta convenção que, atualmente, são designadas como Sítios Ramsar.
Apesar do LIFE IP AZORES NATURA estar focado em cumprir o seu objetivo principal (implementação do PAF – Quadro de Ação Prioritária para a Rede Natura 2000), simultaneamente evidencia outros benefícios, criando sinergias e obtendo resultados em outras áreas designadas, como os Sítios RAMSAR.
O projeto LIFE IP Azores Natura, irá assim, restaurar habitats típicos de zonas húmidas, como as turfeiras, através da ação C4.1 “Boas práticas para conservação de habitats terrestres”.
Vai visitar algum Sítio Ramsar hoje? Quantos existem na sua ilha?
EN
First celebrated in 1997, World Wetland Day marks the date of signature of the Convention on Wetlands, generally known as the “Ramsar Convention”. This agreement seeks international collaboration in the protection of wetlands and their sustainable use.
In the Azores, there are 13 wetlands of International Importance classified under this convention, which are currently designated as Ramsar Sites.
Despite the LIFE IP AZORES NATURA is focused on its core objetive (implementation of the PAF), it simultaneously evidences other benefits, creates synergies and achieves results in other designated areas, such as RAMSAR sites.
The LIFE IP Azores Natura project will restoretypical wetland habitats, ias peatlands, through action C4.1 “Best practice for terrestrial habitats conservation”.
Are you going to visit any Ramsar Site today? How many are there on your island?
📷 Lagoa do Fogo - Área de intervenção do projeto LIFE IP AZORES NATURA e sítio RAMSAR
#ProgramaLIFE #LIFEProgramme #LIFEIPAZORESNATURA #RedeNatura2000 #ZonasHumidas #Wetlands #ConvençãoRamsar #RamsarConvention</t>
  </si>
  <si>
    <t>LIFE IP AZORES NATURA | 03.02.2021 | Ensaios de propagação de Asplenium marinum / Propagation essays with Asplenium marinum 🌱🌱
PT 🇵🇹
Em outubro de 2020, no Banco de Sementes dos Açores, foram iniciados os ensaios de propagação com a espécie Asplenium marinum no âmbito da ação C3 “Implementação de estudos piloto para a conservação da flora endémica” do projeto LIFE IP AZORES NATURA. De modo a evitar a contaminação dos esporos (devido ao seu tamanho reduzido), as caixas foram mantidas fechadas hermeticamente, sendo apenas abertas para a remoção do excesso de água e monitorização no dia 22 de janeiro de 2021.
As caixas foram observadas à lupa binocular para confirmar o estádio da germinação, comparando-se as observações com as imagens publicadas em artigos científicos (Pangua et al., 2009). Assim, foi possível confirmar a presença de protalos (fase gametófito jovem e maduro).
EN 🇬🇧
In October 2020, at the Azores Seed Bank trials with the species Asplenium marinum were initiated within the frame of action C3 "Implementation of pilot studies for the conservation of endemic flora" of the LIFE IP AZORES NATURA project. In order to avoid contamination of the spores (due to their small size), the boxes were kept tightly closed, being only opened for the removal of excess water and monitoring on January 22, 2021.
The boxes were observed using a binocular magnifier to confirm the germination stage, comparing the observations with the images published in scientific articles (Pangua et al., 2009). Thus, it was possible to confirm the presence of prothalli (young and mature gametophyte phase).
Pangua, E., Belmonte, R., &amp; Pajarón, S. (2009). Germination and reproductive biology in salty conditions of Asplenium marinum (Aspleniaceae), a European coastal fern. Flora: Morphology, Distribution, Functional Ecology of Plants, 204(9), 673–684. https://doi.org/10.1016/j.flora.2008.09.007
#ProgramaLIFE #LIFEProgramme #LIFEIPAZORESNATURA #RedeNatura2000 #Natura2000 #DiretivaHabitats #HabitatsDirective #conservaçãodeespecies #speciesconservation</t>
  </si>
  <si>
    <t>LIFE IP AZORES NATURA | 05.02.2021 | Notícias dos trabalhos da Reserva da Biosfera de La Palma / News about field work of Biosfere Reserve of La Palma
PT
Em La Palma já começaram os trabalhos de remoção de espécies invasoras como é o caso da espécie 𝘈𝘶𝘴𝘵𝘳𝘰𝘤𝘺𝘭𝘪𝘯𝘥𝘳𝘰𝘱𝘶𝘯𝘵𝘪𝘢 𝘴𝘱., um grupo de catos cujos espinhos podem atingir 8cm de comprimento.
A fotografia foi retirada em Los Llanos de Aridane, dentro da Paisagem Protegida de Tamanca, e demonstra a dificuldade na remoção desta espécie e a ajuda de outro projeto especializado na remoção de espécies invasoras no arquipélago das Canárias – RedEXOS.
EN
In La Palma, work has already begun on the removal of invasive species such as 𝘈𝘶𝘴𝘵𝘳𝘰𝘤𝘺𝘭𝘪𝘯𝘥𝘳𝘰𝘱𝘶𝘯𝘵𝘪𝘢 𝘴𝘱., a group of cacti whose spines can reach 8 cm in length.
The photograph was taken in Los Llanos de Aridane, within the Protected Landscape of Tamanca, which demonstrates the difficulty in removing this species and the help of another project specializing in the removal of invasive species in the Canary archipelago - RedEXOS.
#ProgramaLIFE #LIFEProgramme #LIFEIPAZORESNATURA #LaPalmaReservadaBiosfera</t>
  </si>
  <si>
    <t>LIFE IP AZORES NATURA | 08.02.2021 | Existem fetos de água nos Açores? / Are there water ferns in the Azores?
PT
𝘐𝘴𝘰𝘦𝘵𝘦𝘴 𝘢𝘻𝘰𝘳𝘪𝘤𝘢 é um feto aquático, com morfologia semelhante a uma gramínea. Os caules são curtos, as folhas longas e estreitas, podendo crescer até aos 40 centímetros de comprimento, onde os esporângios se encontram na base da folha.
É uma espécie de ocorrência rara presente em pequenas lagoas, na sua generalidade geral acima dos 500 metros de altitude. É observada em povoamentos densos desde a margem das lagoas até aos 3 metros de profundidade. Está presente em todas as ilhas dos Açores exceto em São Miguel, Santa Maria e Graciosa, sendo o seu estado de conservação considerado, atualmente, como vulnerável.
Desta forma, o LIFE IP Azores Natura irá desenvolver trabalhos para melhorar o estado de conservação desta espécie através da ação C3.1 “Implementação de trabalhos piloto para a conservação de flora endémica - Conservação ex-situ”, nomeadamente através de: i) protocolos de propagação ensaiados e validados; ii) instalar populações viáveis no Jardim Botânico do Faial.
EN
𝘐𝘴𝘰𝘦𝘵𝘦𝘴 𝘢𝘻𝘰𝘳𝘪𝘤𝘢 is an aquatic fern, with grass-like morphology. The stems are short, the leaves long and narrow, and can grow up to 40 centimeters in length, where the sporangia meet at the base of the leaf.
It is a species of rare occurrence, present in small lagoons above 500 meters of altitude. It is observed in dense stands from the lakeside to 3 meters deep. It is present in all the islands of the Azores except in São Miguel, Santa Maria and Graciosa, and its status of conservation is currently considered to be vulnerable.
Framed in the LIFE IP Azores Natura project, there will be conservation works to improve the status of conservation of this species through action C3.1 “Implementation of pilot conservation works for conservation of endemic flora – ex-situ conservation”, namely through: I) propagation protocols essayed and ready for use and ii) Install viable populations in Botanical Garden of Faial island.
#ProgramaLIFE #LIFEProgramme #LIFEIPAZORESNATURA #RedeNatura2000 #Açores #Azores</t>
  </si>
  <si>
    <t>LIFE IP AZORES NATURA | 11.02.2021 | Ave do Ano é exclusiva dos Açores / The Bird of the Year is exclusive to the Azores archipelago 🐦🐦
PT 🇵🇹
A ave do ano foi eleita, e é exclusiva dos Açores. Num artigo publicado ontem no Público foi dada a notícia de que a ave do ano – o painho de Monteiro (Hydrobates monteiroi) – tinha sido eleita. Esta espécie, endémica dos Açores, nidifica nos ilhéus de Baixo e da Praia, ao largo da Ilha da Graciosa, na Ilha das Flores (ilhéus Alagoa), e possivelmente na Ilha do Corvo. Apresenta-se como uma ave de pequeno porte, menor que um melro, e alimenta-se essencialmente de mictofídeos, crustáceos e cefalópodes. As principais ameaças a esta espécie são predadores introduzidos, entre os quais a lagartixa da Madeira (Teira dugesii), e a destruição de habitat.
O LIFE IP AZORES NATURA irá melhorar o habitat desta espécie através de trabalhos de conservação nos ilhéus de Baixo e da Praia, através da ação C6.1 “Restauro de habitats de aves marinhas nos ilhéus”. Além disso foi elaborado um Plano de Biossegurança e está a ser feita a monitorização do estado da população da espécie.
Para mais informações sobre a votação da ave do ano: https://www.publico.pt/…/ave-ano-2021-ja-eleita-exclusivo-a…
EN 🇬🇧
The bird of the year was elected, and it is a species exclusive to the Azores archipelago. In an article published in the magazine "Público" it was announced that Monteiro's storm petrel (Hydrobates monteiroi) had been chosen as bird of the year. This species, endemic to the Azores, nests on the islets of Baixo and Praia off Graciosa Island, on the Alagoa islets off Flores Island, and possibly on Corvo Island. It is a small bird, smaller than a blackbird, and feeds essentially on mictofidae, crustaceans and cephalopods. The main threats to this species are introduced predators, such as the Madeiran wall lizard (Teira dugesii), and habitat destruction.
The LIFE IP AZORES NATURA project will improve the habitat of this species through conservation work on Baixo and Praia islets within the frame of action C6.1 “Restoration of seabird habitats on islets”. Furthermore, a Biosecurity Plan has been elaborated, and the population status of this species is being monitored.
#ProgramaLIFE #LIFEProgramme #LIFEIPAZORESNATURA #RedeNatura2000 #Avedoano #BirdOfTheYear #Açores #Azores</t>
  </si>
  <si>
    <t>LIFE IP AZORES NATURA | 12.02.2021 | Faz a tua máscara de carnaval com o LIFE IP AZORES NATURA
PT
Neste Carnaval diferente, lançamos um desafio para realizar com os mais pequenos: a criação de uma máscara inspirada na biodiversidade açoriana!
Para criarem a vossa máscara, descarreguem o ficheiro em https://www.lifeazoresnatura.eu/educacao-ambiental/ imprimam e decorem como preferirem. Se entenderem, podem também partilhar imagens das vossas máscaras com o hashtag #LIFEIPAZORESNATURA. Divirtam-se! 
O LIFE IP AZORES NATURA deseja-vos um bom Carnaval!
EN
On this different Carnival, we challenge you and your little ones to create a mask inspired by Azorean biodiversity!
To create your mask, download the file on https://www.lifeazoresnatura.eu/en/environmental-education/ print it and decorate as you wish. If you feel like it, you can also post images of your masks with the hashtag #LIFEIPAZORESNATURA. Have fun!
LIFE IP AZORES NATURA wish you a happy Carnival!
#ProgramaLIFE #LIFEProgramme #LIFEIPAZORESNATURA #RedeNatura2000 #Açores #Azores</t>
  </si>
  <si>
    <t>LIFE IP AZORES NATURA | 04.01.2021 | Prazo do Desafio Especial de Natal
⚠️⚠️ESTÁ QUASE A ACABAR!!!! O prazo limite para ganhar este prémio acaba já no próximo dia 6 de janeiro! Para participar, vá ao post abaixo, siga as instruções do desafio e veja se consegue decifrar de que espécie estamos a falar! Temos 5 kits com 1 bloco de desenho, 1 caneca, e postais das áreas de intervenção dos projetos LIFE, para oferecer! Habilite-se a ser um dos vencedores! Boa sorte!
#ProgramaLIFE #LIFEProgramme #LIFEIPAZORESNATURA #RedeNatura2000 #RubricaFlora #IlexAzorica</t>
  </si>
  <si>
    <t>O LIFE IP AZORES NATURA junto das escolas da Região 👧🧒🦇</t>
  </si>
  <si>
    <t>LIFE IP AZORES NATURA | 07.01.2021 | Desafio Especial de Natal
⚠⚠ Chegou ao fim o concurso de Natal!
A resposta certa: Azevinho - 𝘐𝘭𝘦𝘹 𝘢𝘻𝘰𝘳𝘪𝘤𝘢.
Os 5 kits premiados serão enviados aos vencedores, que serão contactados por mensagem.
Agradecemos a todos os participantes.
Não se esqueçam de acompanhar as páginas dos 3 projetos para mais novidades e futuras oportunidades! 😀
LIFE BEETLES http://facebook.com/LIFE.BEETLES
LIFE IP Azores Natura http://facebook.com/LIFEIPAZORESNATURA
LIFE Vidália http://facebook.com/LIFE.VIDALIA
#programaLIFE #LIFEprogramme #RedeNatura2000 #EUBiodiversityStrategy #EstrategiaEuropeiaparaBiodiversidade #LIFEBEETLES #LIFEVIDALIA #LIFEIPAZORESNATURA #Azores #açores</t>
  </si>
  <si>
    <t>LIFE IP AZORES NATURA | 13.02.2021 | Fundos Complementares - 10ª edição do Torneio de Inovação Social / Complementary Funds – 10th edition of the Social Innovation Tournament
PT 🇵🇹
O Torneio de Inovação Social reconhece e apoia os melhores empreendedores sociais europeus. Promove ideias inovadoras e recompensa iniciativas que contribuem para a criação de impacto social, ético ou ambiental. Normalmente, abrange projetos nas áreas da educação, saúde, meio ambiente, economia circular, inclusão, criação de empregos, envelhecimento e muito mais.
Para marcar o décimo aniversário do SIT, os projetos vencedores na Categoria Geral e na Categoria Especial receberão um primeiro ou segundo prémio de € 75.000 e € 30.000, respetivamente, e um Prémio de Escolha do Público de € 10.000.
Para mais informações consulte o website do nosso projeto: https://www.lifeazoresnatura.eu/fundos-de-financiamento/
EN 🇬🇧
The Social Innovation Tournament recognizes and supports the best European social entrepreneurs. It promotes innovative ideas and rewards initiatives that contribute to creating social, ethical or environmental impact. Typically, it covers projects in the areas of education, healthcare, the environment, circular economy, inclusion, job creation, ageing and many more.
To mark the tenth anniversary of the SIT, winning projects in the General Category and Special Category will be awarded a first or second prize of €75 000 and €30 000 respectively, and an Audience Choice Award of €10 000.
For more information, please visit our website: https://www.lifeazoresnatura.eu/en/funding-funds/
#ProgramaLIFE #LIFEProgramme #LIFEIPAZORESNATURA #RedeNatura2000 #Natura2000Network #FundosComplementares #ComplementaryFunds</t>
  </si>
  <si>
    <t>LIFE IP AZORES NATURA | 15.02.2021 | Fundos Complementares – Redes Cidades Circulares 🏢
PT 🇵🇹
Estão publicados em Diário da República os avisos dos concursos para apresentação de propostas para a constituição das Redes Cidades Circulares nos temas prioritários 'Urbanismo e Construção' (Aviso n.º 2348/2021), 'Ciclo Urbano da Água' (Aviso n.º 2350/2021), 'Relações Urbano-Rurais' (Aviso n.º 2351/2021) e 'Economia Urbana para a Circularidade' (Aviso n.º 2352/2021).
Estes concursos visam apoiar a constituição e funcionamento de quatro redes interurbanas que envolvam os municípios e suas comunidades no diagnóstico prospetivo e no planeamento da ação para a transição de uma economia linear para uma economia circular, mediante abordagens colaborativas, integradas e participadas de base urbana.
Para mais informações, por favor, consulte o website do nosso projeto: https://www.lifeazoresnatura.eu/fundos-de-financiamento/
#ProgramaLIFE #LIFEProgramme #LIFEIPAZORESNATURA #RedeNatura2000 #Natura2000Network #FundosComplementares #ComplementaryFunds</t>
  </si>
  <si>
    <t xml:space="preserve">LIFE IP AZORES NATURA | 16.02.2021 | Conferência Ministerial de Alto-nível e de partes interessadas
🇵🇹
No âmbito da Presidência Portuguesa do Conselho da União Europeia, o Ministério da Ciência, Tecnologia e Ensino Superior, o Ministério do Mar e o Governo Regional dos Açores, com o apoio da Comissão Europeia, vão organizar, nos dias 3 e 4 de junho de 2021, em Ponta Delgada, o evento Cooperação Atlântica em Investigação e Inovação para um Oceano sustentável: Conferência Ministerial de Alto-nível e de partes interessadas.
Para mais informações, consulte o nosso website: https://www.lifeazoresnatura.eu/…/cooperacao-atlantica-em-…/
#ProgramaLIFE #LIFEProgramme #LIFEIPAZORESNATURA #RedeNatura2000 #Natura2000Network
</t>
  </si>
  <si>
    <t>LIFE IP AZORES NATURA | 17.02.2021 | Segundo projeto integrado aprovado nos Açores - LIFE IP CLIMAZ/ Second integrated project approved in the Azores – LIFE IP CLIMAZ 🌍🔥🌪
PT 🇵🇹
O LIFE IP CLIMAZ – Programa Regional para as Alterações Climáticas é o segundo projeto integrado a ser aprovado para os Açores. As alterações climáticas são um grande problema para as 9 ilhas do arquipélago dos Açores. Assim, este projeto, coordenado pela Secretaria Regional do Ambiente e Alterações Climáticas, irá ajudar as entidades locais a implementar o programa de adaptação e mitigação às alterações climáticas nos Açores.
A equipa do projeto irá incentivar, também, as comunidades locais a se envolverem no desenvolvimento de roteiros para a adaptação climática, e a desenvolver mediadas de mitigação em outros sectores tais como a energia, as florestas e o turismo, de modo a aumentar a resiliência climática. Este projeto irá, para além disto, trabalhar com outras regiões ultraperiféricas, de modo a encontrar soluções para os problemas de adaptação climática.
Este projeto será implementado entre 2021 e 2027, com um orçamento total de 19,92M€ e uma contribuição da Comissão Europeia de 11,95M€, onde também se incluem ações complementares com o projeto LIFE IP AZORES NATURA.
EN🇬🇧
LIFE IP CLIMAZ is the second integrated project to be approved in the Azores. The Climate change is a big problem in Portugal's nine Azores islands. This Integrated Project will help local authority, Regional Secretariat for Climate Change, implement an existing regional climate change adaptation programme on the Azores islands.
The team will encourage local communities to get involved in developing roadmaps for adapting to climate change. It will also promote its adaptation and mitigation measures into other policy areas, like energy, forestry and tourism, to increase climate resilience. Demonstration cases will help with the move towards carbon-neutral mobility. The team will also work with public authorities from the EU's outermost regions to find solutions to climate adaptation issues.
This project will be in progress between 2021-2027, with a total budget of 19,92M€ and a contribution of European Commision of 11,95M€ and includes complementary actions with LIFE IP AZORES NATURA project.
#ProgramaLIFE #LIFEProgramme #LIFEIPAZORESNATURA #LIFEIPCLIMAZ #AcaoClimatica #ClimateAction #alteracoesclimaticas #climatechange #açores #azores #portugal</t>
  </si>
  <si>
    <t>LIFE IP AZORES NATURA | 18.02.2021 | Apresentação da equipa de operacionais de São Miguel
PT
Hoje apresentamos, uma vez mais, uma equipa de operacionais do LIFE IP Azores Natura, desta vez em São Miguel. Só com esta equipa é possível concluir todos os trabalhos a que nos propomos e, desta forma, preservar o nosso património natural.
EN
Today we present, once again, a team of LIFE IP Azores Natura operatives, this time in São Miguel Island. Only with these teams, is it possible to complete all the work we are proposing and, in this way, preserve our natural heritage.
Os nossos operacionais em São Miguel são:
António Pereira, 26 anos
Marco Machado, 42 anos
Miguel Pavão, 20 anos
#ProgramaLIFE #LIFEProgramme #LIFEIPAZORESNATURA #RedeNatura2000 #EquipadeOperacionais #OperacionalTeam #SãoMiguel #SaoMiguelIsland</t>
  </si>
  <si>
    <t>LIFE IP AZORES NATURA | 22.02.2021 | Notícias dos trabalhos da Reserva da Biosfera de La Palma / News about field work of Biosfere Reserve of La Palma 🌱🌱
PT 🇵🇹
Senecio viscosus. Esta espécie, endémica do continente europeu, foi registada pela primeira vez nas proximidades do Observatório “Roque de los Muchachos” (ORM) por Arnoldo Santos, botânico local. Embora os primeiros exemplares tenham sido encontrados recentemente, e apesar das condições climáticas adversas daquela zona, a espécie tem sido capaz de sobreviver e proliferar. Graças a um acordo com a entidade gestora do local (Instituto de Astrofísica das Canárias), a brigada ao serviço da Reserva da Biosfera de La Palma tem trabalhado naquele local desde o final de 2020 retirando um total de 45 kg de plantas até à data.
EN 🇬🇧
Senecio viscosus. This species, endemic to the European continent, was registered for the first time in the vicinity of the Observatory “Roque de los Muchachos” (ORM) by Arnoldo Santos, a local botanist. Although the first specimens were only found recently, and despite the adverse climatic conditions in that area, the species has been able to survive and proliferate. Thanks to an agreement with the managing entity of the site (Canary Islands Astrophysics Institute), the brigade at the service of the Biosphere Reserve of La Palma has been working there since the end of 2020 removing a total of 45 kg of plants to date.
#ProgramaLIFE #LIFEProgramme #LIFEIPAZORESNATURA #LaPalmaReservadaBiosfera</t>
  </si>
  <si>
    <t>LIFE IP AZORES NATURA | 25.02.2021 | TOP 5 “As mais raras espécies endémicas dos Açores” – Parte 1 / TOP 5 “The rarest endemic species of the Azores” – Part 1
PT
Uma espécie endémica é aquela que apenas ser encontrada num determinado local, neste caso do arquipélago dos Açores. O endemismo é normalmente causado por uma barreira física, climática e biológica que delimitem com eficácia a distribuição de uma espécie ou provoquem a sua separação do grupo original.
No caso dos Açores, existem muitos endemismos associados à nossa região devido ao facto das nossas ilhas, delimitadas por mar, e com alguma distância do território continental, apresentarem-se como autênticos hotspots de biodiversidade e propensos ao surgimento de endemismos.
A lista que abaixo apresentamos é uma amostra das nossas espécies endémicas mais raras. Este não será um Top 5 qualquer, uma vez que existem, nos Açores, muitas espécies endémicas raras, este Top terá de ser dividido em 2 partes. O que se segue é o Top 5 das mais raras espécies endémicas dos Açores – Parte 1.
EN
An endemic species is one that can only be found in a specific place. Endemism is usually caused by a physical, climatic and biological barrier that effectively delimits the distribution of a species or causes the separation from the original group.
In the Azores, there are many endemic species, because of the fact that the islands are in the middle of the Atlantic Ocean, far away from the main land, which means that this region is the perfect hotspot for biodiversity and endemic species.
The list that we present below is a sample of the rarest endemic species of the Azores. This is no ordinary Top 5, because, in the Azores, most of the endemic species are rare, this TOP 5 will be presented in two parts. What follows is the TOP 5 of the rarest endemic species of the Azores – Part 1.
#ProgramaLIFE #LIFEProgramme #LIFEIPAZORESNATURA #ConservaçãodaNatureza #NatureConservation #PatrimonioNatural #NaturalHeritage #EspeciesEndemicas #EndemicSpecies</t>
  </si>
  <si>
    <t>LIFE IP AZORES NATURA | 26.02.2021 | 4ª reunião de gestão do LIFE IP AZORES NATURA / 4th project management meeting of LIFE IP AZORES NATURA 💻
PT 🇵🇹
Hoje o LIFE IP AZORES NATURA esteve em Reunião de Gestão (via online), sobre a execução técnica, operacional e financeira com todos os beneficiários. Nesta reunião foram abordados temas importantes como o desenvolvimento e implementação dos planos operacionais, planeamento das próximas ações de comunicação e educação ambiental e preparação da 3ª Visita de Monitorização pela Comissão Europeia, que decorrerá já no próximo mês de março.
EN 🇬🇧
Today, the LIFE IP AZORES NATURA held a Management Meeting (via online) with all beneficiaries, about technical, operational and financial execution. On this meeting important topics were discussed, such as the development and implementation of the operational plans, the planning of the next communication and environmental education actions, and preparation of the 3rd Monitoring Visit by the European Commission, which will take place next month.
#programaLIFE #LIFEprogramme #LIFEIPAZORESNATURA #natura2000 #açores #azores #ReuniãodeGestão #ManagementMeeting</t>
  </si>
  <si>
    <t>LIFE IP AZORES NATURA | 01.03.2021 | Ensaios de enraizamento de estacas de Prunus azorica em água / Rooting essays with Prunus azorica cuttings in water 🌱🌱
PT 🇵🇹
No âmbito do projeto LIFE IP AZORES NATURA, deu-se início na Ilha das Flores à propagação de flora endémica, através de estacaria, para posteriores replantações nas respetivas áreas de intervenção do projeto.
No seguimento de tentativas de enraizamento de estacas de ginja-do-mato (Prunus azorica), os assistentes operacionais do Serviço de Ambiente da Ilha das Flores fizeram experimentações com o método de enraizamento em água, obtendo resultados de sucesso.
Os operacionais colocaram as estacas de Prunus azorica num balde com água, por forma a testar a taxa de enraizamento. A água foi renovada semanalmente, e os resultados foram altamente positivos. O enraizamento sucedeu-se entre uma a duas semanas e os indivíduos mostraram-se prontos a serem plantados no terreno.
EN 🇬🇧
Within the frame of the LIFE IP AZORES NATURA project, the propagation of endemic flora has begun on Flores Island, using cuttings of native species, for subsequent planting in the respective project intervention areas.
Following attempts to induce the development of roots in Azorean cherry (Prunus azorica) cuttings, the project’s operational assistants experimented with rooting cuttings in water, obtaining highly successful results.
In order to test the potential to develop roots under water, the operational assistants placed the Prunus azorica cuttings in a bucket with water. The water was renewed weekly, and the results were highly positive. Rooting took place within one and two weeks and the individuals were ready to be planted.
#ProgramaLIFE #LIFEProgramme #LIFEIPAZORESNATURA #RedeNatura2000 #Natura2000 #DiretivaHabitats #HabitatsDirective #conservaçãodeespecies #speciesconservation</t>
  </si>
  <si>
    <t>LIFE IP AZORES NATURA | 04.03.2021 | Cachalote, um mamífero marinho emblemático dos Açores / Sperm Whale, an emblematic marine mammal of the Azores
PT 🇵🇹
Nas águas dos Açores, os cachalotes podem ser avistados durante todo o ano, tornando o 𝘗𝘩𝘺𝘴𝘦𝘵𝘦𝘳 𝘮𝘢𝘤𝘳𝘰𝘤𝘦𝘱𝘩𝘢𝘭𝘶𝘴 uma espécie emblemática e que tem influenciado fortemente a cultura açoriana. As fêmeas desta espécie têm dimensões geralmente menores que os machos adultos, medindo entre dez e doze metros de comprimento e pesando de treze a vinte toneladas, enquanto que os machos podem chegar, no Atlântico Norte, aos 16 metros de comprimento (18 metros para a população mundial, sendo vinte metros o máximo reportado até hoje para a espécie, no entanto não existem registos de animais com esse tamanho nos Açores).
No hemisfério norte, a reprodução dos cachalotes dá-se maioritariamente nos meses de verão, com os nascimentos a ocorrerem entre o verão e o outono. Alimentam-se a grandes profundidades e, nas latitudes médias como as dos Açores, a sua dieta é constituída essencialmente por lulas e polvos. Se bem que os machos possam ser menos exigentes na sua dieta.
A organização social dos cachalotes é complexa e todos os machos adultos podem ser reprodutores. A estratégia de acasalamento pode variar, consoante a maturidade social dos animais e o seu tamanho. Nos Açores, podemos observar todos os segmentos da população, incluindo grupos matriarcais de fêmeas e crias, grupos de machos e grandes machos solitários.
EN 🇬🇧
Around the Azorean waters, Sperm Whales (𝘗𝘩𝘺𝘴𝘦𝘵𝘦𝘳 𝘮𝘢𝘤𝘳𝘰𝘤𝘦𝘱𝘩𝘢𝘭𝘶𝘴) can be observed all year around, becoming an emblematic species that have strongly influenced the local culture. Females have generally, smaller dimensions than males, measuring between ten and twelve meters in length and weighing between thirteen and twenty tons, while male specimens can reach lengths of up to sixteen meters in the North Atlantic. The average length of males in the global population is eighteen meters with a maximum record of twenty meters, although there are no such size records in the Azores.
In the northern hemisphere, the reproductive season is mostly during the summer months, with births occurring between summer and autumn. The species feeds at great depths and, at Azorean latitudes, their diet consists mostly of squids and octopus. Even so, males are known to be less selective in their diet.
The social structure of Sperm Whales is complex and males that have reach sexual maturity can be breeders. The mating strategy can vary according to the social maturity and the size of the individuals. In the Azores, all the population segments can be spotted, including matriarchal groups of female and calves, groups of males and the big solitary males.
#ProgramaLIFE #LIFEProgramme #LIFEIPAZORESNATURA #RedeNatura2000 #Acores #Azores #Cachalote #SpermWhale #MamiferoMarinho #MarineMammal #Cetaceo #Cetacean #Physetermacrocephalus</t>
  </si>
  <si>
    <t>2021.01.27 - Formação maquinaria vedações - Pico</t>
  </si>
  <si>
    <t>2021.01.27 - Reunião sobre placas das áreas de intervenção - LIFE</t>
  </si>
  <si>
    <t>2021.01.29 - Ensaios de germinação Asplenium marinum_JBF</t>
  </si>
  <si>
    <t>2021.01.29 - Formação armadilhas de combate aos ratos</t>
  </si>
  <si>
    <t>2021.02.25-28 - Santa Maria - Ilhéu da Vila</t>
  </si>
  <si>
    <t>2021.02.26 - 4ª Reunião de Gestão</t>
  </si>
  <si>
    <t>2021.02.26 - Flores - Ensaios propagação Prunus</t>
  </si>
  <si>
    <t>2021,03,10-12 - 3ª Visita de Monitorização</t>
  </si>
  <si>
    <t>03.10</t>
  </si>
  <si>
    <t xml:space="preserve">Fotografias da formação para operacionais sobre construção de vedações e uso de maquinaria - Pico </t>
  </si>
  <si>
    <t>Reunião sobre as placas das áreas de intervenção</t>
  </si>
  <si>
    <t>Ensaio de germinação sobre a espécie Asplenium marinum - Jardim Botâncio do Faial</t>
  </si>
  <si>
    <t>Visita e trabalhos de conservação ao Ilhéu da Vila - Santa Maria</t>
  </si>
  <si>
    <t>Formação sobre armadilhas de roedores</t>
  </si>
  <si>
    <t>Fotografias da 4ª reunião de gestão</t>
  </si>
  <si>
    <t>Ensaios de propagação de Prunus - Flores</t>
  </si>
  <si>
    <t>Fotografias da 3ª visita de monitorização - LIFE IP AZORES NATURA</t>
  </si>
  <si>
    <t>03.11</t>
  </si>
  <si>
    <t>03.12</t>
  </si>
  <si>
    <t>Projeto de conservação inserido na Rede Natura avança nos Açores com um valor de 19,1 milhões de euros para um período de 9 anos</t>
  </si>
  <si>
    <t>Conservação da natureza e proteção da biodiversidade são aspetos prioritários do Governo, defende Alonso Miguel</t>
  </si>
  <si>
    <t>Rádio Clube de Angra</t>
  </si>
  <si>
    <t>Entrevista do LIFE IP AZORES NATURA - Campo de Voluntariado da Terceira</t>
  </si>
  <si>
    <t>https://www.youtube.com/watch?v=JpVKzLi0H1M</t>
  </si>
  <si>
    <t>2021.03.15 - Formação em candidaturas Programa LIFE</t>
  </si>
  <si>
    <t>2021.03.17-25 - Campo Voluntariado Terceira</t>
  </si>
  <si>
    <t>2021.03.18 - Mapeamento flora endemica - S.Miguel</t>
  </si>
  <si>
    <t>2021.03.20 - Registo fotográfico Myosotis maritima_Ilhéu da Vila</t>
  </si>
  <si>
    <t>2021.03.24 - Formação em Compras Publicas Ecologicas</t>
  </si>
  <si>
    <t>18</t>
  </si>
  <si>
    <t>19</t>
  </si>
  <si>
    <t>20</t>
  </si>
  <si>
    <t>21</t>
  </si>
  <si>
    <t>22</t>
  </si>
  <si>
    <t>23</t>
  </si>
  <si>
    <t>24</t>
  </si>
  <si>
    <t>Fotografias do campo de coluntariado da Terceira</t>
  </si>
  <si>
    <t xml:space="preserve">LIFE IP AZORES NATURA | 05.03.2021 | Tentativa de trabalhos de campo no Ilhéu da Vila, Santa Maria / Attempted field work on Vila Islet, Santa Maria
PT
No âmbito do projeto LIFE IP AZORES NATURA, a equipa da SPEA deslocou-se para Santa Maria com o objetivo de continuar a monitorização das aves marinhas no Ilhéu da Vila no âmbito da ação C6.1 “Restauro de habitats em ilhéus para as aves marinhas” e D5.1 “Monitorização de habitats terrestres, espécies e problemas de conservação”.
De 25 a 28 de fevereiro a equipa da SPEA esteve em Santa Maria, com esperança de poder aceder ao Ilhéu da Vila para efetuar um conjunto de trabalhos em colaboração com o Parque Natural de Ilha, nomeadamente:
- Monitorização dos ninhos de painho-da-madeira Hydrobates castro e frulho Puffinus lhermieri
- Realização de monitorização acústica passiva
- Substituição da unidade de gravação autónoma
- Marcação dos ninhos
- Colocação de câmaras de sensor de movimento para avaliação dos eventos de predação dos ninhos.
Desta vez a realidade das condições atmosféricas não permitiu aceder ao ilhéu, nem a nado, como os elementos da equipa o costumam fazer quando a ondulação está demasiado forte para o barco se aproximar da costa. 
Podem também consultar o link de uma reportagem da SIC filmada em setembro 2020 quando a equipa da SPEA e da Direção Regional do Ambiente e Alterações Climáticas acedeu ao ilhéu em condições pouco favoráveis: https://sicnoticias.pt/pais/2020-09-19-Som-das-aves-estudado-nos-Acores.
EN
Within the frame of the LIFE IP AZORES NATURA project, the SPEA team travelled to Santa Maria with the aim of continuing to monitor sea birds on Vila Islet as part of actions C6.1 “Habitat restoration for sea birds on islets” and D5.1 “Monitoring of terrestrial habitats, species and conservation problems”.
From the 25th to the 28th of February the SPEA team was in Santa Maria, hoping to be able to access Vila Islet in order to carry out the following tasks in collaboration with the Island Natural Park:
- Monitoring of the nests of band-rumped storm-petrel (Hydrobates castro) and Audubon’s shearwater (Puffinus lhermieri)
- Conducting passive acoustic monitoring
- Replacement of the autonomous recording unit (for species detection)
- Marking the nests to speed up and facilitate monitoring
- Installation of motion sensor cameras to assess nest predation events.
However, this time the reality of sea conditions did not allow access to the islet, not even by swimming, as the members of this brave team usually do when the undulation is too strong for the boat to approach the coast.
Here follows the link to a report filmed by the TV channel SIC in September 2020, when the team from SPEA and the Regional Directorate for Environment and Climate Change accessed the island under unfavourable conditions: https://sicnoticias.pt/pais/2020-09-19-Som-das-aves-estudado-nos-Acores.
Vídeo de 26 de fevereiro autoria de Jorge Botelho, skipper da empresa MantaMaria
#programalife #lifeprogramme #lifeipazoresnatura #redenatura2000 #natura2000network #spea #DireçãoRegionaldoAmbienteeAlteraçõesClimáticas #RegionalDirectorateforEnvironmentandClimateChange #monitorizacao #monitoring #avesmarinhas #seabirds </t>
  </si>
  <si>
    <t>LIFE IP AZORES NATURA | 08.03.2021 | LIFE IP AZORES NATURA dá boas vindas a duas novas colegas / LIFE IP AZORES NATURA welcomes two new colleagues 🙋‍♀️🙋‍♀️
PT 🇵🇹
Este mês, juntaram-se à equipa do projeto LIFE IP Azores Natura da Direção Regional dos Assuntos do Mar, as biólogas marinhas e técnicas superiores Rita Carriço e Susana Simião. As suas experiências profissionais, tanto internacionais como no habitat marinho dos Açores, em diversos projetos relacionados com cetáceos, tartarugas, aves, peixes, lixo marinho e bioacústica, serão uma mais valia para as ações futuras e a decorrer no âmbito dos objetivos deste projeto. Prioritariamente, irão contribuir para garantir a representatividade ecológica dos ambientes marinhos offshore na Rede Natura 2000; implementar uma Estratégia Regional para a prevenção e controlo de espécies não indígenas marinhas; formular protocolos como forma de reduzir os impactos negativos causados pelas atividades de observação turística de cetáceos e mergulho, bem como monitorizar espécies e habitats marinhos e respetivos problemas de conservação. Sejam muito bem-vindas à equipa.
EN 🇬🇧
This month, the LIFE IP Azores Natura team of Regional Directorate for Maritime Affairs, is joined by the marine biologists and technicians Rita Carriço and Susana Simião. Their past working experiences, both in international along with Azorean marine habitats, in several different projects related with cetaceans, turtles, birds, fish, marine litter and bioacoustics will be a plus for future and current actions taking place within our project objectives. As a priority, they will contribute to guarantee the ecological representativeness of the N2000 network offshore marine environments; to implement a Regional Strategy to prevent and control non-indigenous marine species; to elaborate protocols as a way to reduce negative impacts caused by cetacean watching and diving activities, as well as monitor marine species and habitats and their respectful conservation issues. Welcome to our team.“
#ProgramaLIFE #LIFEProgramme #LIFEIPAZORESNATURA #RedeNatura2000 #Natura2000Network #DRAM</t>
  </si>
  <si>
    <t>LIFE IP AZORES NATURA | 10.03.2021 | Notícias dos trabalhos da Reserva da Biosfera de La Palma / News about field work of Biosfere Reserve of La Palma
PT
O uso inadequado de espécies endémicas das Canárias como ornamentais, distanciando-as do seu local de origem da ilha ou habitat, pode causar problemas graves como a hibridação uma vez que podem efetuar polinização cruzada com aqueles que crescem naturalmente na área recetora, ameaçando assim a sua diversidade genética.
Este é o caso da espécie 𝘌𝘤𝘩𝘪𝘶𝘮 𝘴𝘪𝘮𝘱𝘭𝘦𝘹, em que o seu uso num jardim de La Palma terá causado hibridação com a espécie 𝘌𝘤𝘩𝘪𝘶𝘮 𝘣𝘳𝘦𝘷𝘪𝘳𝘢𝘮𝘦. Para evitar este fim terá de se tomar medidas, uma delas é a sua remoção, como podemos ver na fotografia a equipa de operacionais de La Palma no Miradouro de Las Toscas (Villa de Mazo).
EN
The inappropriate use of endemic species of the Canaries as ornamental, distancing them from their place of origin on the island or habitat, can cause serious problems such as hybridization since they can cross-pollinate with those that grow naturally in the receiving area, thus threatening its genetic diversity.
This is the case of the species 𝘌𝘤𝘩𝘪𝘶𝘮 𝘴𝘪𝘮𝘱𝘭𝘦𝘹, in which its use in a garden in La Palma will originate hybridization with an 𝘌𝘤𝘩𝘪𝘶𝘮 𝘣𝘳𝘦𝘷𝘪𝘳𝘢𝘮𝘦 species. To avoid this end, measures will have to be taken, one of which is removal, as we can see in the photo the La Palma operation team at Las Toscas Viewpoint (Villa de Mazo).
#ProgramaLIFE #LIFEProgramme #LIFEIPAZORESNATURA #LaPalmaReservadaBiosfera</t>
  </si>
  <si>
    <t>LIFE IP AZORES NATURA | 12.03.2021 | 3ª visita de monitorização do LIFE IP AZORES NATURA / 3rd LIFE IP AZORES NATURA monitoring visit
PT 🇵🇹
Decorreu, na ilha Terceira, a 3ª Visita de Monitorização ao projeto LIFE IP Azores Natura, onde se apresentou o ponto de situação atual e progresso do projeto à equipa de consultores da NEEMO. Durante estes dias, foram realizadas visitas de campo às áreas de intervenção do projeto LIFE IP Azores Natura na ilha Terceira, e avaliado o estado de desenvolvimento do projeto quanto às variadas ações e discutidas as metas e ajustes para o futuro.
A visita contou com a presença do Secretário Regional do Ambiente e Alterações Climáticas, da Diretora Regional do Ambiente e Alterações Climáticas, apresentando a nova orgânica e a nova articulação para uma implementação cada vez mais eficiente e com a participação dos decisores a nível regional.
EN 🇬🇧
Today, the third monitoring visit to the LIFE IP Azores Natura project ends on Terceira Island after, in the last 3 days, the project has been monitored by a team of consultants of NEEMO. During these days, field visits were made to the intervention areas of the LIFE IP Azores Natura project on the island of Terceira, and the state of development of the project was assessed in relation to the various actions.
The visit was attended by the Regional Secretary for the Environment and Climate Change, the Regional Director for the Environment and Climate Change, presenting the new organism and the new articulation for an increasingly efficient implementation and with the participation of decision makers at the regional level.
🌐Conhece mais sobre o nosso projeto em: https://www.lifeazoresnatura.eu/
🌐Find more about our project in: https://www.lifeazoresnatura.eu/en/
#ProgramaLIFE #LIFEProgramme #LIFEIPAZORESNATURA #RedeNatura2000 #Natura2000 #VisitadeMonitorização #MonitoringVisit</t>
  </si>
  <si>
    <t>LIFE IP AZORES NATURA | 15.03.2021 | Apresentação da equipa de assistentes operacionais do Faial / Operational team in Faial Island 👨‍🔧🧑‍🌾
PT 🇵🇹
Hoje viajamos até ao Faial para apresentar a nossa equipa de operacionais contratados pelo LIFE IP Azores Natura. Sem estas esquipas de operacionais distribuídas por todas as ilhas dos Açores, não seria possível realizar os trabalhos de conservação deste projeto, por isso, mais uma vez, esta rubrica procura ser uma homenagem a todos os nosso operacionais que, todos os dias, estão no campo colocando em prática a conservação do nosso património natural.
EN 🇬🇧
Today we travel to Faial Island to present our team of operational staff hired by the LIFE IP Azores Natura project. Without these operational teams distributed throughout the Azores, it would not be possible to carry out the conservation works in this project, so, once again, this post is a tribute to all of our operators who, every day, are in the field preserving our natural heritage.
Da esquerda para a direita:
Alexandre Bettencourt Pinto de Lacerda
38 anos
Fora do local de trabalho, gosta muito de jardinar, cozinhar, praticar desporto e brincar com os filhos.
Milton Alexandre Sousa Mota
31 anos
Nos tempos livres gosta de jogar futebol, ir ao ginásio e correr.
Rui Paulo da Silva Madruga
52 anos
Gosta de ler e, sempre que possível, jogar snooker com os amigos.
Conhece mais sobre o nosso projeto em: https://www.lifeazoresnatura.eu/
Find more about our project in: https://www.lifeazoresnatura.eu/en/
#ProgramaLIFE #LIFEProgramme #LIFEIPAZORESNATURA #RedeNatura2000 #EquipadeOperacionais #OperacionalTeam #Faial #Faialisland</t>
  </si>
  <si>
    <t>LIFE IP AZORES NATURA | 16.03.2021 | Campo de Voluntariado na ilha Terceira / Volunteer camp in Terceira Island 🙋‍♀️🙋🙋‍♂️
PT 🇵🇹
Inicia-se amanhã, em colaboração com a associação Plantar uma Árvore, o campo de voluntariado na ilha Terceira. Este campo decorre até ao próximo dia 25 de março, e, à semelhança dos anteriores, contará com a participação de voluntários de várias ilhas dos Açores que irão colaborar com o Parque Natural da Terceira na monitorização de espécies endémicas, trabalhos de conservação, e ainda, em colaboração com entidades locais, em limpezas costeiras e outras atividades.
Este campo de voluntariado insere-se na ação E5 do projeto LIFE IP Azores Natura, e realizar-se-á mais tarde do que o previsto devido às constantes alterações impostas pela pandemia COVID-19.
EN 🇬🇧
Tomorrow will start, in collaboration with the association Plantar uma Árvore, the volunteer camp on Terceira Island. This camp will last until 25th of March, and, like the previous ones, will count on the participation of volunteers from several islands of the Azores, who will collaborate with the Terceira Nature Park in the monitoring of endemic species, conservation works, and even in coastal cleaning and other activities, in collaboration with local entities.
This volunteer field is part of action E5 of the LIFE IP Azores Natura project, and will take place later than expected due to the constant changes imposed by the COVID-19 pandemic.
📷Fotografia/Photo: Julia Snajdr
🌐Sabe mais sobre o LIFE IP AZORES NATURA em: https://www.lifeazoresnatura.eu/
🌐Find more about the LIFE IP AZORES NATURA in: https://www.lifeazoresnatura.eu/en/
#ProgramaLIFE #LIFEProgramme #LIFEIPAZORESNATURA #Voluntariado #CampoVoluntariado #VolunteerCamp #Terceira #TerceiraIsland</t>
  </si>
  <si>
    <t>LIFE IP AZORES NATURA | 16.03.2021 | Formação em candidaturas ao programa LIFE / Training on the application procedure to the LIFE program
PT 🇵🇹
Decorreu ontem, no âmbito da ação C2.2 (Capacitação Externa), uma formação em Candidaturas ao Programa LIFE de modo a capacitar outras entidades, desde municípios, Universidade dos Açores e outros departamentos do Governo Regional, sobre o procedimento de candidaturas ao programa LIFE, com vista a aumentar a acessibilidade a este instrumento financeiro.
Desde o início do programa LIFE, em 1992, foram aprovados, para os Açores, 12 projetos LIFE em áreas da conservação da natureza e ação climática, o primeiro deles aprovado em 1994.
EN 🇬🇧
Yesterday took place, within the frame of action C2.2 (External Capacity Building), the training of municipalities, the University of the Azores and other departments of the Regional Government, on the application procedure to the LIFE program, with the objective of increasing accessibility to this financial instrument on the Azores.
Since the beginning of the LIFE program in 1992, 12 LIFE projects in the areas of nature conservation and climate action have been approved for the Azores, the first of which was approved in 1994.
🌐Sabe mais sobre o LIFE IP AZORES NATURA em: https://www.lifeazoresnatura.eu/
🌐Find more about the LIFE IP AZORES NATURA in: https://www.lifeazoresnatura.eu/en/
#ProgramaLIFE #LIFEProgramme #LIFEIPAZORESNATURA #CapacitacaoExterna #ExternalCapacity</t>
  </si>
  <si>
    <t>LIFE IP AZORES NATURA | 17.03.2021 | Convite à apresentação de propostas para a adjudicação de acordos-quadro de parceria relativos à designação dos Centros Temáticos Europeus (2022-2026) / Call for proposals for the award of framework partnership agreements concerning the designation of the European Topic Centres (2022-2026)
PT 🇵🇹
A Agência Europeia do Ambiente (AEA) está a lançar sete convites à apresentação de propostas para a atribuição de acordos-quadro de parceria que abrangem o período de 2022 a 2026 relativos à designação de Centros Temáticos Europeus em:
• Biodiversidade e Ecossistemas,
• Adaptação às mudanças climáticas e LULUCF,
• Mitigação da mudança climática,
• Integração e digitalização de dados,
• Saúde humana e meio ambiente,
• Economia circular e uso de recursos, e
• Tendências de sustentabilidade, perspectivas e respostas.
A documentação relevante para cada call, incluindo prazos, orçamento, critérios de elegibilidade, seleção e atribuição e modalidades de financiamento da União Europeia, bem como orientações sobre como apresentar uma proposta, podem ser consultados e descarregados do seguinte link: https://www.ethics.dk/ethics/eo#/EEA/
O prazo para apresentação de propostas é 29 de abril de 2021 às 14h (UTC + 1).
Mais informação em: https://www.eea.europa.eu/…/tenders/calls-for-proposals/open
EN 🇬🇧
The European Environment Agency (EEA) is launching seven calls for proposals for the award of framework partnership agreements covering the period from 2022 to 2026 concerning the designation of European Topic Centres on:
• Biodiversity and Ecosystems,
• Climate change adaptation and LULUCF,
• Climate change mitigation,
• Data integration and digitalisation,
• Human health and environment,
• Circular economy and resource use, and
• Sustainability trends, prospects and responses.
The relevant documentation for every call including deadlines, budget, eligibility, selection and award criteria, and arrangements for Union funding, as well as guidance on how to submit a proposal may be consulted and downloaded from the following website:
https://www.ethics.dk/ethics/eo#/EEA/
The deadline to submit a proposal for any of these calls is 29 April 2021 at 14:00 (UTC + 1).
More information in: https://www.eea.europa.eu/…/tenders/calls-for-proposals/open
🌐Para mais sobre o nosso projeto visite: https://www.lifeazoresnatura.eu/
🌐For more information about our project visit: https://www.lifeazoresnatura.eu/en/
#ProgramaLIFE #LIFEProgramme #LIFEIPAZORESNATURA #FundosComplementares #ComplementaryFunds</t>
  </si>
  <si>
    <t>LIFE IP AZORES NATURA | 17.03.2021 | RECRUTAMENTO DE UM ASSISTENTE OPERACIONAL PARA A ILHA DE SÃO JORGE NO ÂMBITO DO PROJETO LIFE IP AZORES NATURA (LIFE17 IPE/PT/000010) ‼️‼️ 
A Sociedade de Gestão Ambiental e Conservação da Natureza - Azorina, S.A. pretende recrutar 1 assistente operacional para a ilha de São Jorge, em regime de contrato de trabalho a termo incerto, sendo que os interessados devem entregar as respetivas candidaturas, no prazo de 10 dias úteis, a contar da publicação do presente anúncio, na sede do Parque Natural de São Jorge sita na Rua Nova, Relvinha, 9850-042 Calheta.
O presente posto de trabalho caracteriza-se pelo desempenho de funções no âmbito do Projeto LIFE IP AZORES NATURA (LIFE17 IPE/PT/000010), nomeadamente: Implementação de trabalhos piloto para conservação de flora endémica: Conservação in-situ; Boas práticas para a conservação de habitats terrestres; Implementação de corredores ecológicos; Restauro de habitats em ilhéus para as aves marinhas; Controle e erradicação de espécies exóticas invasoras (plantas) em habitats terrestres restaurados; Avaliação integrada e mitigação dos impactos negativos do turismo nos trilhos de natureza da Rede Natura 2000.
Os concorrentes devem preencher os seguintes requisitos, sob pena de exclusão: Escolaridade mínima obrigatória.
As candidaturas devem ser acompanhadas, sob pena de exclusão, de curriculum vitae atualizado e cópia do certificado de habilitações académicas.
Devem, ainda, ser juntos, como anexos ao curriculum vitae, os comprovativos da experiência profissional e cópias de certificados de ações de formação profissional, sob pena de os mesmos não serem ponderados na avaliação curricular.
A seleção do candidato será feita considerando os seguintes métodos de seleção, igualmente valorados:
A - Avaliação curricular (AC) - (50%):
- Habilitações literárias (HL) – (25%);
- Experiência profissional (EP) – (50%);
- Formação profissional (FP) – (25%).
B - Prova de conhecimentos (PC) - (50%).
A prova de conhecimentos terá a forma oral, revestindo natureza prática, com a duração máxima de 60 minutos e consistirá na realização de tarefas diversas, nomeadamente:
a) Identificação de vegetação nativa e invasora: identificação de espécies da vegetação endémica e invasora dos Açores; conhecimento e demonstração de técnicas de controlo/erradicação de espécies exóticas invasoras; conhecimento e demonstração de técnicas de plantação.
b) Corte de vegetação: utilização de equipamento manual; utilização de roçadora de mato; utilização de motosserra.
c) Identificação de vegetação e fauna nativa e invasora: identificação de espécies da vegetação e fauna endémica e invasora dos Açores.
A falta de comparência de qualquer dos candidatos a qualquer um dos métodos de seleção equivale à desistência do concurso, sendo os mesmos excluídos do procedimento, o mesmo acontecendo aos candidatos que tenham obtido uma valoração inferior a 9,5 valores na prova de conhecimentos.
A troca de correspondência entre os candidatos e o júri será realizada através de correio eletrónico.
A lista unitária de ordenação final dos candidatos será enviada por email para os mesmos e publicitada na sede do Parque Natural de São Jorge.
Caso a lista de ordenação final, devidamente homologada, contenha um número de candidatos aprovados superior ao dos postos de trabalho a ocupar, é constituída uma reserva de recrutamento interna no prazo máximo de 6 meses contados da data da homologação da lista de ordenação final, caso haja necessidade de ocupação de idênticos postos de trabalho.
📷Fotografia/Photo: PHSilva//siaram.gov.pt
🌐Sabe mais sobre o LIFE IP AZORES NATURA em: https://www.lifeazoresnatura.eu/
🌐Find more about the LIFE IP AZORES NATURA in: https://www.lifeazoresnatura.eu/en/
#ProgramaLIFE #LIFEProgramme #LIFEIPAZORESNATURA #RedeNatura2000 #Natura2000 #saojorge</t>
  </si>
  <si>
    <t>LIFE IP AZORES NATURA | 18.03.2021 | Dissertação de mestrado irá permitir avaliar resultados de projetos de conservação / Master's thesis will evaluate the results of conservation projects 🐦🐦
PT 🇵🇹
No âmbito de uma dissertação de mestrado da Faculdade de Ciências de Lisboa, a SPEA (@centropriolo), parceira do projeto LIFE IP Azores Natura está a realizar monitorização de Passeriformes e de vegetação em áreas em que foram realizadas intervenções para restauro ecológico e em outras áreas adjacentes nas quais a vegetação é predominantemente exótica.
O objetivo deste estudo é avaliar o uso das aves comuns nas áreas de floresta Laurissilva recuperada, e testar a hipótese de que estas áreas são preferidas em relação às áreas dominadas por espécies exóticas.
Os dados obtidos poderão ser utilizados como indicadores para avaliar os resultados das ações dos projetos de conservação, tal como o LIFE IP Azores Natura, que irá implementar trabalhos de conservação na floresta Laurissilva e, consequentemente melhorar o estado de conservação do Priolo (𝘗𝘺𝘳𝘳𝘩𝘶𝘭𝘢 𝘮𝘶𝘳𝘪𝘯𝘢), através da ação C5.
EN 🇬🇧
As part of a master's dissertation from the School of Sciences of Lisbon, SPEA (@centropriolo), a partner in the LIFE IP Azores Natura project, is monitoring birds and vegetation in areas where interventions for ecological restoration have been carried out and in other adjacent areas in which the vegetation is predominantly exotic.
The objective of this study is to evaluate the use of common birds in the areas of recovered Laurissilva forest, and to test the hypothesis that these areas are preferred over areas dominated by exotic species.
The data obtained can be used as indicators to evaluate the results of the actions of the conservation projects, such as the LIFE IP Azores Natura, which will implement conservation works in the Laurissilva forest and, consequently, improve the conservation status of the Priolo (𝘗𝘺𝘳𝘳𝘩𝘶𝘭𝘢 𝘮𝘶𝘳𝘪𝘯𝘢), through action C5.
🌐Conhece mais sobre o nosso projeto em: https://www.lifeazoresnatura.eu/
🌐Find more about our project in: https://www.lifeazoresnatura.eu/en/
📷Fotografias/Photos: http://speaacores.blogspot.com/
#ProgramaLIFE #LIFEProgramme #LIFEIPAZORESNATURA #RedeNatura2000 #Natura2000 #SPEA #centroambientalpriolo</t>
  </si>
  <si>
    <t>LIFE IP AZORES NATURA | 18.03.2021 | Comissão Europeia lançou os convites à apresentação de propostas para programas europeus de promoção agroalimentar, na UE e em países terceiros
Para 2021, foi atribuído um orçamento total de 182,9 milhões de euros para a promoção de produtos do setor agroalimentar da UE.
Este ano, o foco especial é colocado na promoção de produtos e métodos agrícolas que apoiem mais diretamente os objetivos do "Green Deal", tais como produtos biológicos, frutas e legumes e a agricultura sustentável.
Quase metade do orçamento (86 milhões de euros) dedicado ao cofinanciamento de programas de promoção irá para campanhas mais diretamente alinhadas com as ambições do "Green Deal" e, em particular, com a estratégia Farm to Fork, nomeadamente programas de promoção de produtos orgânicos (49 milhões de euros) e de agricultura sustentável (18 milhões de euros). Além disso, 19,1 milhões de euros foram atribuídos à promoção de frutas e produtos hortícolas no contexto de uma alimentação equilibrada.
Estão também orçamentados 88,1 milhões de euros para programas de promoção em países fora da UE, nomeadamente países com alto potencial de crescimento, como Coreia do Sul, Japão, México e Canadá. Adicionalmente, os programas devem também informar os consumidores dos vários sistemas de qualidade da UE ou promover os elevados padrões de segurança e qualidade da UE, bem como a diversidade e autenticidade dos produtos europeus.
Podem candidatar-se a este financiamento mediante a submissão de propostas, um leque variado de organismos, como organizações comerciais, organizações de produtores e grupos agroalimentares responsáveis por atividades de promoção. Os projetos serão avaliados, nomeadamente, através de critérios relacionados com a sustentabilidade de produção e consumo, de acordo com os objetivos climáticos e ambientais da PAC, do European Green Deal e da estratégia Farm to Fork.
• As propostas devem ser apresentadas até 28 de abril de 2021 às 17:00 CET (Bruxelas), através do portal específico. A Comissão Europeia irá avaliar as propostas e anunciar os beneficiários no outono de 2021. A Agência Executiva de Consumo, Saúde, Agricultura e Alimentos da UE (CHAFEA), disponibiliza um conjunto de ferramentas para ajudar os candidatos a apresentarem as suas propostas com sucesso.
• Submeta a sua candidatura acedendo ao portal aqui: Calls for Proposals | Chafea (europa.eu)
• Mais informações em: Abertura de candidaturas ao Programa da Promoção UE dos produtos agrícolas no mercado interno e em países terceiros | Notícias (gpp.pt)
🌐Para mais sobre o nosso projeto visite: https://www.lifeazoresnatura.eu/
🌐For more information about our project visit: https://www.lifeazoresnatura.eu/en/
#ProgramaLIFE #LIFEProgramme #LIFEIPAZORESNATURA #FundosComplementares #ComplementaryFunds</t>
  </si>
  <si>
    <t>LIFE IP AZORES NATURA | 19.03.2021 | Monitorização do frulho nos ilhéus da Graciosa / Monitoring of Audubon’s shearwater on islets off the coast of Graciosa 🐦
PT 🇵🇹
No âmbito do projeto LIFE IP AZORES NATURA, a equipa do Parque Natural da Graciosa deslocou-se, a semana passada, aos ilhéus da Praia e de Baixo com o objetivo de continuar a monitorização das aves marinhas no âmbito da ação D5.1 “Monitorização de habitats terrestres, espécies e problemas de conservação” e efetuaram-se os seguintes trabalhos:
- Monitorização dos ninhos de frulho (Puffinus lherminieri) e painho-da-madeira (Hydrobates castro);
- Substituição da unidade de gravação autónoma.
Durante esta visita, foram monitorizados 211 ninhos, a maioria deles artificiais, anilhados 3 indivíduos de frulho adultos e recapturados 11 frulhos adultos, os quais estiveram todos a incubar. Também foram encontradas 2 crias de frulho eclodidas, ainda demasiado pequenas para serem anilhadas. Além disso, a equipa encontrou 2 crias de painho-da-Madeira, as quais foram anilhadas.
À semelhança do trabalho de campo no Ilhéu da Vila em Santa Maria que teve de ser adiado (post publicado a 5 de março 2021), a monitorização dos painhos-da-madeira foi tardia pois o tempo não permitiu aceder os ilhéus mais cedo.
EN 🇬🇧
Within the frame of the LIFE IP AZORES NATURA project, the team from the Graciosa Natural Park accessed the islets of Praia and Baixo last week with the aim of continuing to monitor the seabirds as part of action D5.1 “Monitoring of terrestrial habitats, species and conservation problems”. The following tasks were carried out during this visit:
- Monitoring of Audubon’s shearwater (Puffinus lherminieri) and Band-rumped Storm-Petrel (Hydrobates castro) nests;
- Replacement of the autonomous recording unit.
During this visit, 211 nests were monitored, most of them being artificial. Three (3) adult Audubon’s shearwaters were banded and 11 adult Audubon’s shearwaters were recaptured, all of which were incubating. Two (2) hatched Audubon’s shearwater chicks were also found, still too little to be banded. In addition, the team found 2 chicks of Band-rumped Storm-Petrel, which were ringed.
As with the fieldwork on Vila Islet, Santa Maria, which had to be postponed (post published on 5 March 2021), the monitoring of Band-rumped Storm-Petrels took place with delay, as the weather did not allow the team to access the islets at an earlier date.
🌐Para mais informação sobre o projeto LIFE IP AZORES NATURA: https://www.lifeazoresnatura.eu/
🌐For more information about LIFE IP AZORES NATURA: https://www.lifeazoresnatura.eu/en/
#programalife #lifeprogramme #lifeipazoresnatura #redenatura2000 #natura2000network #spea #ParqueNaturaldaGraciosa #GraciosaNaturalPark #monitorizacao #monitoring #avesmarinhas #seabirds</t>
  </si>
  <si>
    <t>LIFE IP AZORES NATURA | 19.03.2021 | Mapeamento e prospeção à flora endémica da ilha de São Miguel 🌱 / Mapping of the endemic flora in São Miguel Island 🌱
PT 🇵🇹
No âmbito da implementação da Ação C3 (Implementação de trabalhos piloto para a conservação de flora endémica) do projeto LIFE IP AZORES NATURA, o Parque Natural da Ilha de São Miguel tem vindo a desenvolver levantamentos de campo e de georreferenciação das populações selvagens de Lactuca watsoniana e Angelica lignescens, Ammi trifoliatum, Chaerophyllum azoricum, Rumex azoricus e Euphorbia stygiana, com o objetivo de definir posteriormente estratégias de conservação in-situ para reforço destas populações (Sub-Ação 3.2).
Também no âmbito desta atividade aproveitou-se para dar formação no terreno sobre as caraterísticas morfológicas e ecológicas das espécies alvo.
EN 🇬🇧
As part of the implementation of Action C3 (Implementation of pilot works for the conservation of endemic flora) of the LIFE IP AZORES NATURA project, the São Miguel Island Nature Park has been developing field and georeferencing surveys of wild populations, such as Lactuca watsoniana and Angelica lignescens, Ammi trifoliatum, Chaerophyllum azoricum, Rumex azoricus and Euphorbia stygiana, with the objective of subsequently defining in-situ conservation strategies to strengthen these populations (Sub-Action 3.2).
Also, within the frame of this activity, we took the opportunity to provide training on the ground on the morphological and ecological characteristics of the target species.
🌐 Sabe mais sobre o LIFE IP AZORES NATURA em: https://www.lifeazoresnatura.eu/
🌐 Find more about the LIFE IP AZORES NATURA in: https://www.lifeazoresnatura.eu/en/
#ProgramaLIFE #LIFEProgramme #LIFEIPAZORESNATURA #FloraEndemica #EndemicFlora</t>
  </si>
  <si>
    <t>LIFE IP AZORES NATURA | 21.03.2021 | Dia Internacional da Floresta – a Laurissilva dos Açores / International day of Forests – Azorean Laurissilva 🌳🌲🌱🌿
PT 🇵🇹
As florestas são extremamente importantes para o ecossistema e economia de uma região. Estão diretamente relacionadas com o regime de chuvas, conservam recursos hídricos, armazenam carbono no solo, são o lar de inúmeras espécies, e dela podemos também retirar matéria-prima como a madeira.
A floresta constitui um elemento estruturante na paisagem açoriana, sendo a Floresta Laurissilva a única endémica existente no arquipélago.
Laurissilva é o nome dado a um tipo de floresta húmida subtropical, composta maioritariamente por árvores da família das laureáceas e endémica da Macaronésia.
Este tipo de floresta só é possível nos Açores devido ao seu clima, que é temperado húmido ou muito húmido, permitindo às florestas açorianas terem um aspeto e complexidade muito semelhantes às florestas tropicais, e à forte componente de oceanicidade ditada pelo distanciamento em relação ao território continental.
Existem várias tipologias para a Laurissilva, que podem ser diferenciadas pela altitude, tais como:
_ Laurissilva mésica (baixa altitude)
_ Laurissilva húmida (média altitude &lt; 500m)
_ Floresta de nuvens.
Consegue identificar corretamente a tipologia das florestas de Laurissilva que a seguir apresentamos?
EN 🇬🇧
Forests are extremely important to a region's ecosystem and economy. They are directly related to the rainfall regime, they help maintain the water resources, store carbon in the soil, are home to countless species, and we can also extract raw material such as wood from the forests.
The forest is a structuring element in the Azorean landscape, the Laurissilva Forest being the only endemic in the archipelago.
Laurissilva is the name given to a type of subtropical rainforest, composed mainly of trees of the laureaceae family and endemic to Macaronesia.
This type of forest is only possible in the Azores due to its climate, which is humid or very humid temperate, allowing Azorean forests to have an aspect and complexity very similar to tropical forests, and the strong oceanic component dictated by the distance from the territory continental.
There are several types of Laurissilva forest, which can be differentiated by altitude, such as:
_ Low altitude Laurissilva
_ Wet Laurisilva (average altitude &lt;500m)
_ Cloud forest.
Can you correctly identify the typology of Laurissilva forests that we present below?
📷Fotos/Photos: Prof. Eduardo Dias
🌐Conhece mais sobre o nosso projeto em: https://www.lifeazoresnatura.eu/
🌐Find more about our project in: https://www.lifeazoresnatura.eu/en/
#ProgramaLIFE #LIFEProgramme #LIFEIPAZORESNATURA #DiaMundialdaFloresta #InternationalDayofForests #Laurissilva</t>
  </si>
  <si>
    <t>2021.03.30 - Remoção Arundo donax - Fajã dos Cubres - São Jorge</t>
  </si>
  <si>
    <t>2021.03.30 - Remoção Juncus acutus - Fajã dos Cubres - São Jorge</t>
  </si>
  <si>
    <t>2021.03.31 - Ação de sensibilização segurança no trabalho florestal DRRF_S.Miguel</t>
  </si>
  <si>
    <t>2021.03.31 - Santa Maria - Ponta do Castelo - Remoção de invasoras</t>
  </si>
  <si>
    <t>2021.04.06 - Formação QGis_QField</t>
  </si>
  <si>
    <t>2021.04.20-21 - Santa Maria - Ilhéu da Vila - Monitorização frulho</t>
  </si>
  <si>
    <t>2021.04.24-25 - Ilhéus da Graciosa - Monitorização frulho</t>
  </si>
  <si>
    <t>Prospeção de flora endémica em nas áreas de intervenção do LIFE IP AZORES NATURA em São Miguel</t>
  </si>
  <si>
    <t>Visita ao ilhéu da Vila na tentativa de encontrar a espécie Myosotis maritima</t>
  </si>
  <si>
    <t>Ação de formação em compras publicas</t>
  </si>
  <si>
    <t>Ação de remoção de junco na Fajã dos Cubres</t>
  </si>
  <si>
    <t>Ação de remoção de cana na Fajã dos Cubres</t>
  </si>
  <si>
    <t>Ação de sensibilização de segurança em trabalho florestal</t>
  </si>
  <si>
    <t>Açãod e remoção de invasoras na Ponta do Castelo</t>
  </si>
  <si>
    <t>Formação em Qgis</t>
  </si>
  <si>
    <t>Monitorização do frulho nos ilhéus da Graciosa</t>
  </si>
  <si>
    <t>Monitorização do frulho nos ilhéu da Vila</t>
  </si>
  <si>
    <t>Interna</t>
  </si>
  <si>
    <t>Planeamento interno</t>
  </si>
  <si>
    <t>Sinergias entre projetos- DRAM</t>
  </si>
  <si>
    <t>Planeamento de workshop em "Abordagem de Ganhos Mútuos"</t>
  </si>
  <si>
    <t>DRAM - Online</t>
  </si>
  <si>
    <t>Passos seguintes após workshop em "Abordagem de Ganhos Mútuos" - como integrar no processo de revisão da Rede Regional de Áreas Marinhas Protegidas</t>
  </si>
  <si>
    <t>Planeamento do desenvolvimento da plataforma eletrónica para Atividades Marítimo-Turísticas</t>
  </si>
  <si>
    <t>Networking com DRP para ações do LIFE (C9, C15)</t>
  </si>
  <si>
    <t>Avaliação e planeamento da ação "Fishing for Litter"</t>
  </si>
  <si>
    <t xml:space="preserve">Agilização da cooperação de especialistas </t>
  </si>
  <si>
    <t xml:space="preserve">Workshop sobre "Mapeamento da Cobertura do Solo” </t>
  </si>
  <si>
    <t>Workshop online</t>
  </si>
  <si>
    <t>Reunião on-line para a implementação da ação piloto de prevenção e resposta rápida às Espécies Exóticas Invasoras</t>
  </si>
  <si>
    <t>Entrevista ao Secretário Regional do Ambiente e Alterações climáticas</t>
  </si>
  <si>
    <t>LIFE IP AZORES NATURA | 22.03.2021 | Reunião do Blue Growth e Call 2021 do Horizonte Europa e Parcerias Europeias / Blue Growth meeting on Horizon Europe calls 2021 &amp; European Partnerships
PT 🇵🇹
Esta reunião do Blue Growth Working Group servirá para apresentar informações sobre as primeiras calls do Horizonte Europa relacionadas com o Blue Growth, bem como uma atualização sobre as parcerias europeias relevantes.
As próximas calls do Horizonte Europa Blue Growth e a parceria de transporte aquático com emissão zero serão apresentadas por Miriam de Angelis, Ponto de Contato Nacional italiano para a ação climática, meio ambiente, eficiência de recursos e matérias-primas. Thorsten Kiefer, Diretor Executivo, secretariado da JPI Oceans em Bruxelas, apresentará a Blue Economy Partnership e a SRIA. Jaap Gebraad, Diretor Executivo da Waterborne Technology Platform, apresentará uma atualização sobre a parceria de transporte hidroviário com emissão zero.
A agenda encontra-se aqui: https://errin.eu/…/210324%20-%20Blue%20Growth%20WG-HEU%20ca…
A reunião terá lugar no GoToWebinar a partir das 09:00 CET de quarta-feira, 24 de março. Convidamo-lo a inscrever-se para a reunião aqui.
Mais informação em: https://errin.eu/…/blue-growth-meeting-horizon-europe-calls…
EN 🇬🇧
This Blue Growth Working Group meeting will serve to present information about the first Horizon Europe calls related to Blue Growth as well as an update on relevant European Partnerships.
The upcoming Horizon Europe Blue Growth calls and the zero-emission waterborne transport partnership will be presented by Miriam de Angelis, Italian National Contact Point for Climate action, environment, resource efficiency and raw materials. Thorsten Kiefer, Executive Director, JPI Oceans secretariat in Brussels, will present the Blue Economy Partnership and the SRIA. Jaap Gebraad, Executive Director, Waterborne Technology Platform, will then present an update on the Zero-emission waterborne-transport partnership.
The draft agenda is here:https://errin.eu/…/210324%20-%20Blue%20Growth%20WG-HEU%20ca…
The meeting will take place on GoToWebinar from 09:00 CET on Wednesday 24 March, we invite you to register for the meeting here.
More information in: https://errin.eu/…/blue-growth-meeting-horizon-europe-calls…
#ProgramaLIFE #LIFEProgramme #LIFEIPAZORESNATURA #FundosComplementares #ComplementaryFunds</t>
  </si>
  <si>
    <t>LIFE IP AZORES NATURA | 23.03.2021 | 3º Atlas das Aves Nidificantes 🐦/ 3rd Atlas of Breeding Birds 🐦
PT 🇵🇹
A SPEA (SPEA Açores - Centro Ambiental do Priolo), parceira do LIFE IP Azores Natura, está a desenvolver o 3º Atlas das Aves Nidificantes, e pretende fazer o levantamento completo da distribuição e abundância das aves reprodutoras em todo o território nacional. Para um projeto desta envergadura, necessitará da colaboração de todos!
Sabe mais em: https://www.spea.pt/censos/iii-atlas-aves-nidificantes/
EN 🇬🇧
SPEA (SPEA Açores - Centro Ambiental do Priolo), partner of LIFE IP Azores Natura, is developing the 3rd Atlas of Breeding Birds, and intends to make a complete survey of the distribution and abundance of breeding birds throughout the national territory. For a project of this magnitude, it will need the collaboration of you all!
Find more in: https://www.spea.pt/censos/iii-atlas-aves-nidificantes/
#ProgramaLIFE #LIFEProgramme #LIFEIPAZORESNATURA #Aves #Birds #SPEA</t>
  </si>
  <si>
    <t>LIFE IP AZORES NATURA | 24.03.2021 | Fundos Complementares – Proteger a vida terrestre / Complementary Funds - Protecting terrestrial life
PT 🇵🇹
Está disponível, no website do projeto LIFE IP AZORES NATURA, mais um fundo complementar para iniciativas a desenvolver na área da Educação Ambiental, incentivando a replicação de programas, projetos e ações e fomentando a criação de parcerias como forma de promover a valorização do território.
Sabe mais sobre esta iniciativa no website do nosso projeto em: https://www.lifeazoresnatura.eu/fundos-de-financiamento/
EN 🇬🇧
Another complementary fund is available on the LIFE IP AZORES NATURA project website for initiatives related to Environmental Education, encouraging the replication of programs, projects and actions, encouraging the creation of partnerships as a way to develop an appreciation for the territory.
Find out more about this initiative on the website of our project at: https://www.lifeazoresnatura.eu/fundos-de-financiamento/
#ProgramaLIFE #LIFEProgramme #LIFEIPAZORESNATURA #FundosComplementares #ComplementaryFuns</t>
  </si>
  <si>
    <t>LIFE IP AZORES NATURA | 25.03.2021 | Formação em Compras Públicas Ecológicas – O Estado como motor de uma Economia Sustentável e Circular / Training in Ecological Public Procurement - The State as the engine of a Sustainable and Circular Economy
PT 🇵🇹
As compras públicas ecológicas (CPE) pretendem promover a eficiência na utilização de recursos e a minimização de impactes ambientais, estimulando a oferta no mercado de bens e serviços, bem como a realização de projetos de execução de obras públicas com um impacte ambiental reduzido em todo o seu ciclo de vida, em linha com as políticas ambientais da região.
Desta forma, ocorreu ontem, online, uma formação em Compras Públicas Ecológicas – O Estado como motor de uma Economia Sustentável e Circular, implementada pela Agencia Portuguesa do Ambiente (APA) e em parceria com a Dra. Paula Trindade do Laboratório Nacional de Energia e Geologia (LNEG), que teve por objetivo integrar a Estratégia Nacional para Compras Públicas Ecológicas (ENCPE), as ferramentas e os critérios CPE da União Europeia nos procedimentos de contratação do projeto LIFE IP AZORES NATURA.
Esta formação enquadra-se na ação C2.1 “Capacitação Interna” do projeto LIFE IP AZORES NATURA, que permite dotar toda a equipa do projeto de ferramentas técnicas necessárias à gestão do mesmo.
EN 🇬🇧
The Ecological public purchases (EPP) try to promote efficiency in the use of resources and the minimization of environmental impacts, stimulating the supply of goods and services in the market, as well as the execution of public works and projects with a reduced environmental impact throughout its life cycle, in line with the region's environmental policies.
So, yesterday, online, there was a training in Ecological Public Procurement - The State as the engine of a Sustainable and Circular Economy, given by the Portuguese Environment Agency (APA) and in partnership with Dr. Paula Trindade from the National Energy and Energy Laboratory. Geology (LNEG), which aimed to integrate the National Strategy for Ecological Public Procurement, the European Union's tools and CPE criteria in the procedures of contracting in the LIFE IP AZORES NATURA project.
This training is part of action C2.1 "Internal Capacity Building" of the LIFE IP AZORES NATURA project, which allows the entire project team to be provided with the necessary training for the project management.
🌐 Sabe mais sobre o LIFE IP AZORES NATURA em: https://www.lifeazoresnatura.eu/
🌐 Find more about the LIFE IP AZORES NATURA on: https://www.lifeazoresnatura.eu/en/
#ProgramaLIFE #LIFEProgramme #LIFEIPAZORESNATURA #CapacitacaoInterna #InternalCapacityBuilding</t>
  </si>
  <si>
    <t>LIFE IP AZORES NATURA | 26.03.2021 | Já foram avistados os primeiros priolos de 2021 🐦/ The first 2021 Pyrrhula murina have already been sighted 🐦
PT 🇵🇹
Com a chegada de um tempo mais ameno, chegam também as primeiras florações de algumas espécies da floresta Laurissilva. O Priolo (𝘗𝘺𝘳𝘳𝘩𝘶𝘭𝘢 𝘮𝘶𝘳𝘪𝘯𝘢), sabe bem disso, e já se começa a observar indivíduos em áreas mais acessíveis à procura de alimento.
A recuperação do Priolo (𝘗𝘺𝘳𝘳𝘩𝘶𝘭𝘢 𝘮𝘶𝘳𝘪𝘯𝘢), é o principal objetivo da ação C5 do projeto LIFE IP Azores Natura, que pretende recuperar habitats na Zona Especial de Conservação do Pico da Vara / Ribeira do Guilherme e na Zona Especial de Conservação da Serra da Tronqueira / Planalto dos Graminhais, únicos locais no mundo onde é possível observar esta espécie.
Se visitar a área e observar priolos, pode partilhar as suas observações através do formulário que a SPEA (@centropriolo), parceira do @LIFEIPAZORESNATURA, possui: (https://www.centropriolo.com/mapa-de-avistamentos).
🌐 Saiba mais sobre o LIFE IP AZORES NATURA em: https://www.lifeazoresnatura.eu/
EN 🇬🇧
With a warmer weather in the islands, we start to see the first blossoms of native species in the Laurel Forest. The azores bullfinch or priolo (𝘗𝘺𝘳𝘳𝘩𝘶𝘭𝘢 𝘮𝘶𝘳𝘪𝘯𝘢) knows this and we can already start to see some birds in accessible areas looking for food.
Recovering the priolo (𝘗𝘺𝘳𝘳𝘩𝘶𝘭𝘢 𝘮𝘶𝘳𝘪𝘯𝘢), is the main objective of action C5 in LIFE IP Azores Natura project that aims to recover habitats in the Special Protection Area of Pico da Vara / Ribeira do Guilherme and in Special Areas of Conservation of Serra da Tronqueira / Planalto dos Graminhais, the only places in the world where it is possible to see this bird.
If you come by the area and see the priolo, you can share your sightings through a form that SPEA (@centropriolo), partner of @LIFEIPAZORESNATURA, has: (https://www.centropriolo.com/mapa-de-avistamentos).
🌐 Find more about LIFE IP AZORES NATURA in: https://www.lifeazoresnatura.eu/en/
#ProgramaLIFE #LIFEProgramme #LIFEIPAZORESNATURA #Priolo</t>
  </si>
  <si>
    <t xml:space="preserve">LIFE IP AZORES NATURA | 27.03.2021 | Campo de voluntariado da Terceira / Volunteer Camp on Terceira Island 🙋‍♀️🙋🙋‍♂️
PT 🇵🇹
Decorreu, na ilha Terceira, entre os dias 17 e 25 de março mais um campo de voluntariado jovem promovido pelo LIFE IP AZORES NATURA, e dinamizado pela Associação Plantar uma Árvore.
Durante este período, os jovens que participaram neste campo de voluntariado aproveitaram para conhecer as valências dos centros ambientais da ilha Terceira, efetuar limpezas costeiras de lixo marinho, e participar nos trabalhos de conservação da natureza nas várias áreas de intervenção do projeto LIFE IP AZORES NATURA.
Este campo de voluntariado contou com a participação de 11 jovens e várias entidades locais, enquadrando-se, portanto, na ação E5 do projeto “Engajamento público e Programa de Voluntariado”.
EN 🇬🇧
On Terceira island, from March 17 to 25, another youth volunteering camp was promoted by LIFE IP AZORES NATURA, and by the “Associação Plantar uma Árvore”.
During this period, the volunteers took the opportunity to learn about the environmental centers of Terceira island, carry out coastal cleaning of marine litter, and participate in nature conservation works in the various intervention areas of the LIFE IP AZORES NATURA project.
In this volunteer camp, participated 11 young people and several local entities, therefore, being part of the E5 action of the project “Public Engagement and Volunteering Program”.
📷Fotografias/Photos: Julia Snajdr
🌐Conhece mais sobre o nosso projeto em: https://www.lifeazoresnatura.eu/
🌐Find more about our project in: https://www.lifeazoresnatura.eu/en/
#programalife #lifeprogramme #lifeipazoresnatura #redenatura2000 #natura2000network #terceira #terceiraisland #campodevoiluntariado #volunteercamp
</t>
  </si>
  <si>
    <t>LIFE IP AZORES NATURA | 29.03.2021 | TOP 5 – As 5 maiores Zonas Especiais de Conservação (ZEC) terrestres dos Açores / TOP 5 – The 5 biggest terrestrial Special Areas for Conservation (SACs) in the Azores
PT 🇵🇹
A Rede Natura 2000 é uma rede ecológica coerente, cujo objetivo é a conservação da diversidade biológica e ecológica dos Estados Membros da Comunidade Europeia atendendo às exigências económicas, sociais e culturais das diferentes regiões que a constituem.
A Rede Natura 2000 Açores é constituída por um conjunto de 15 Zonas de Proteção Especial (ZPE), que se destinam á proteção de aves ameaçadas e dos seus habitats; por 24 Zonas Especiais de Conservação (ZEC) que se destinam a assegurar a biodiversidade através da conservação de habitats de espécies ameaçadas; e por 2 Sítios de Importância Comunitária (SIC). Todas estas áreas em conjunto formam a designada Rede Natura 2000.
EN 🇬🇧
The Natura 2000 Network is a coherent ecological network, whose objective is the conservation of the biological and ecological diversity of the State Members of the European Community, considering the economic, social and cultural requirements of the different regions.
The Azorean Natura 2000 Network is made up of 15 Special Protection Areas (SPAs), which are intended to protect endangered birds and their habitats; 24 Special Areas for Conservation (SACs) designed to ensure biodiversity by protecting habitats of threatened species; and by 2 Sites of Community Importance (SIC). All these areas form the Natura 200 Network.
🌐Conhece mais sobre o nosso projeto em: https://www.lifeazoresnatura.eu/
🌐Find more about our project in: https://www.lifeazoresnatura.eu/en/
📷 Fotografias/Photos: PHSilva//www.siaram.gov.pt | Eduardo Dias
#ProgramaLIFE #LIFEProgramme #LIFEIPAZORESNATURA #RedeNatura2000 #Natura2000</t>
  </si>
  <si>
    <t>LIFE IP AZORES NATURA | 31.03.2021 | Reforço da população de 𝘌𝘶𝘱𝘩𝘰𝘳𝘣𝘪𝘢 𝘴𝘵𝘺𝘨𝘪𝘢𝘯𝘢 subsp. 𝘴𝘢𝘯𝘵𝘢𝘮𝘢𝘳𝘪𝘢𝘦 / Reinforcement planting of 𝘌𝘶𝘱𝘩𝘰𝘳𝘣𝘪𝘢 𝘴𝘵𝘺𝘨𝘪𝘢𝘯𝘢 subsp. 𝘴𝘢𝘯𝘵𝘢𝘮𝘢𝘳𝘪𝘢𝘦
PT 🇵🇹
No âmbito do projeto LIFE IP AZORES NATURA, em colaboração da equipa do Parque Natural de Santa Maria, com o Banco de Sementes dos Açores, e com o Viveiro de Plantas Raras dos Açores, sediados no Jardim Botânico do Faial (JBF), foram recolhidas sementes da sub-espécie 𝘌𝘶𝘱𝘩𝘰𝘳𝘣𝘪𝘢 𝘴𝘵𝘺𝘨𝘪𝘢𝘯𝘢 subsp. 𝘴𝘢𝘯𝘵𝘢𝘮𝘢𝘳𝘪𝘢𝘦 em dois anos consecutivos, 2019 e 2020. A população está em perigo crítico de extinção, por invasão do seu habitat pela espécie 𝘗𝘪𝘵𝘵𝘰𝘴𝘱𝘰𝘳𝘶𝘮 𝘶𝘯𝘥𝘶𝘭𝘢𝘵𝘶𝘮 (incenso) e pela erosão do solo onde se encontra, que apresenta elevada inclinação e pouca sustentação para as raízes.
As sementes recolhidas foram enviadas para o JBF para germinação em condições ótimas, atingindo uma taxa de germinação acima dos 70%. As plantas foram acompanhadas semanalmente durante cerca de cinco meses, inclusive monitorização da dimensão das plantas e do número de folhas para melhor determinar as diferentes fases de crescimento e adaptar as condições de propagação. Das 77 plantas assim obtidas, foram, até a data, enviadas 35 para Santa Maria e a maioria dessas utilizadas no reforço da população natural. O restante plantio aguarda o envio nos próximos meses.
EN 🇬🇧
Within the frame of the LIFE IP AZORES NATURA project, and in collaboration of the team from the Santa Maria Nature Park with the Azores Seed Bank and the Azores Rare Plants Nursery, located at the Botanical Garden of Faial (BGF), seeds of the sub-species 𝘌𝘶𝘱𝘩𝘰𝘳𝘣𝘪𝘢 𝘴𝘵𝘺𝘨𝘪𝘢𝘯𝘢 subsp. 𝘴𝘢𝘯𝘵𝘢𝘮𝘢𝘳𝘪𝘢𝘦 were collected in two consecutive years, 2019 and 2020. The population is in critical danger of extinction, due to the invasion of its habitat by the species 𝘗𝘪𝘵𝘵𝘰𝘴𝘱𝘰𝘳𝘶𝘮 𝘶𝘯𝘥𝘶𝘭𝘢𝘵𝘶𝘮 and by high levels of soil erosion in its distribution area, which offers little support to the roots.
The seeds were sent to the BGF for germination under optimal conditions, reaching a germination rate above 70%. The plants were followed up for about five months, including weekly monitoring of the size of the plants and the number of leaves, to better determine the different stages of growth and adapt propagation conditions. Of the 77 plants thereby obtained, 35 have been sent to Santa Maria so far, and most of these have been used to reinforce the natural population. The rest of the plants is awaiting shipment in the coming months.
📷Fotografias/Photos: Rita Câmara | Parque Natural de Santa Maria
🌐Conhece mais sobre o nosso projeto em: https://www.lifeazoresnatura.eu/
🌐Find more about our project in: https://www.lifeazoresnatura.eu/en/
#programalife #lifeprogramme #lifeipazoresnatura #redenatura2000 #natura2000network #ParqueNaturaldeSantaMaria #SantaMariaNaturePark #JardimBotanicodoFaial #faialbotanicgarden #Euphorbiastygiana</t>
  </si>
  <si>
    <t>LIFE IP AZORES NATURA | 30.03.2021 | XV Censo de Milhafres – SPEA / XV Census of Common buzzard - SPEA
PT 🇵🇹
A Sociedade Portuguesa para o Estudo das Aves (SPEA), parceira do projeto LIFE IP AZORES NATURA, irá promover, nos dias 9, 10 e 11 de abril o XV Censo de Milhafres (Buteo buteo rothschildi), numa iniciativa que pretende contribuir para avaliar o estado da população da única ave de rapina diurna que nidifica no arquipélago.
Para mais informações sobre esta iniciativa consulte: https://www.spea.pt/censos/censo-de-milhafres-mantas/
EN 🇬🇧
The Portuguese Society for the Study of Birds (SPEA), a partner of the LIFE IP AZORES NATURA project, will promote, on the 9th, 10th and 11th of April the XV Census of Common buzzard (Buteo buteo rothschildi) in an initiative that aims to contribute to assess the state of the population of the only daytime bird of prey to nest in the archipelago.
For more information, please visit: https://www.spea.pt/censos/censo-de-milhafres-mantas/
🌐 Saiba mais sobre o LIFE IP AZORES NATURA em: https://www.lifeazoresnatura.eu/
🌐 Find more about the LIFE IP AZORES NATURA on: https://www.lifeazoresnatura.eu/en/
#ProgramaLIFE #LIFEProgramme #LIFEIPAZORESNATURA #SPEA #Censo #Census #milhafre</t>
  </si>
  <si>
    <t>Atividade Parque Aberto: Biodiversidade na Ponta dos Dedos
O Parque Natural de Santa Maria é parceiro da Associação Juvenil da Ilha de Santa Maria e irá dinamizar uma sessão sobre o património natural da ilha. Participe!
Atividade no âmbito do LIFE IP AZORES NATURA.</t>
  </si>
  <si>
    <t>LIFE IP AZORES NATURA | 01.04.2021 | Partilhe connosco as suas imagens sobre o ambiente marinho dos Açores no âmbito do LIFE IP AZORES NATURA / Share with us your Azorean marine environment pictures within the scope of LIFE IP AZORES NATURA project
PT 🇵🇹
Gostaria de partilhar connosco, no âmbito do projeto LIFE IP AZORES NATURA, as suas imagens sobre o ambiente marinho dos Açores? 
O projeto LIFE-IP AZORES NATURA é um importante projeto de conservação marinha que decorrerá até 2027, e é fortemente suportado na literacia e sensibilização ambiental marinhas. Nesse âmbito, o LIFE IP AZORES NATURA pretende divulgar, nas muitas ações que tem previstas, imagens sobre o mar dos Açores. Caso concorde em partilhar connosco as suas imagens, garantiremos sempre a correta menção à autoria das mesmas, e comunicar-lhe-emos sempre que as utilizarmos nas nossas ações.
As fotografias e os vídeos que concordar em partilhar connosco, a título gracioso, no âmbito desta iniciativa, serão utilizadas exclusivamente para efeitos de educação e de sensibilização ambiental, tanto neste como noutros projetos de conservação marinha em que a DRAM esteja envolvida, sendo que as ações em que a DRAM participa não têm quaisquer fins lucrativos. 
As imagens que partilhar connosco podem ser capturadas com recurso a qualquer tipo de equipamento, sejam câmaras subaquáticas, digitais, drones, telemóveis ou outros. E poderão versar sobre paisagens (marinhas e/ou costeiras), flora ou fauna marinha e até atividades humanas e usos do mar.
Por favor contacte-nos via email para info.dram@azores.gov.pt enviando-nos as suas fotografias/vídeos. Se preferir, expresse-nos a sua disponibilidade para receber o nosso contacto futuro, para cedências de material audiovisual da sua autoria.
Contamos consigo para enriquecermos a base de dados que estamos a construir com imagens de fauna e flora marinhas dos Açores!
EN 🇬🇧
Would you like to share with us, within the scope of LIFE IP AZORES NATURA project, your pictures of the Azorean marine environment?
The LIFE-IP AZORES NATURA project is an important marine conservation project occurring until 2027, and has a strong marine environmental literacy and awareness component. Within the framework of its actions, it aims to spread images of the Azorean sea. If you agree to share your images, we will guarantee the reference to the authorship and will always inform you every time the images are used.
The pictures and videos you agree to provide, graciously, under this initiative, will be used exclusively for education and environmental awareness purposes, both in this and other marine conservation projects in which DRAM is involved. The actions in which DRAM participates are non-profit.
The images you agree to share with us can be captured with any type of equipment, either underwater cameras, digital cameras, drones, mobile phones or others. They can include marine or coastal landscape, flora, fauna or even human activities and marine uses.
Please contact us via email at info.dram@azores.gov.pt either sending us your pictures/videos directly or expressing your will to be contacted in the future requesting some images.
We rely on you to improve the database of the image of Azorean marine flora and fauna we are compiling!”
📷 Fotografia/Photo: DRAM
🌐 Saiba mais sobre o LIFE IP AZORES NATURA em: https://www.lifeazoresnatura.eu/
🌐 Find more about the project on: https://www.lifeazoresnatura.eu/en/
#ProgramaLIFE #LIFEProgramme #LIFEIPAZORESNATURA #RedeNatura2000 #Natura2000</t>
  </si>
  <si>
    <t>LIFE IP AZORES NATURA | 03.04.2021 | Confirmação da espécie Myosotis maritima no Ilhéu da Vila, Santa Maria 🌱 / Confirmation of the occurrence of Myosotis maritima on Vila Islet, Santa Maria 🌱
PT 🇵🇹
No âmbito do projeto LIFE IP AZORES NATURA, a equipa do Parque Natural de Santa Maria em conjunto com a equipa da SPEA deslocou-se ao Ilhéu da Vila de 19 a 20 de março. Um dos objetivos dessa saída foi a procura da espécie Myosotis maritima, da qual existiam registos históricos no ilhéu, contudo, não era avistada há vários anos.
No decorrer desta ação, foi encontrada uma população com cerca de 15 espécimes, concentrada numa área de 10 m2, numa falésia de difícil acesso, sendo que uma das plantas estava em flor, facilitando a sua identificação.
Na próxima visita ao ilhéu, pretende-se recolher sementes para constar do Banco de Sementes dos Açores, de forma a propagar esta espécie no viveiro do Jardim Botânico do Faial para posteriormente reforçar a população no Ilhéu da Vila.
EN 🇬🇧
Within the frame of the LIFE IP AZORES NATURA project, the team of Santa Maria Nature Park, together with the SPEA team, accessed Vila Islet from 19 to 20 March. One of the objectives of this trip was the search for the species Myosotis maritima, of which there exist historical records on the islet, but which had not been seen for several years.
A population of about 15 specimens was found, concentrated in an area of about 10 m2, on a cliff with difficult access. One of the plants was in flower, thereby facilitating the correct identification of the species.
During the next visit to the islet, it is intended to collect seeds to be stored in the Azores Seed Bank and to propagate this species at the Botanical Garden of Faial to later reinforce the population on Vila Islet.
🌐 Saiba mais sobre o LIFE IP AZORES NATURA: https://www.lifeazoresnatura.eu/
🌐 Find more about the LIFE IP AZORES NATURA: https://www.lifeazoresnatura.eu/en/
📷 Fotografias/Photos: Nelson Moura, Vigilante da Natureza
#programalife #lifeprogramme #lifeipazoresnatura #redenatura2000 #natura2000network #ParqueNaturaldeSantaMaria #SantaMariaNaturalPark #IlheudaVila #VilaIslet #Myosotismaritima #conservacaodeespecies #speciesconservation</t>
  </si>
  <si>
    <t>LIFE IP AZORES NATURA | 05.04.2021 | 𝘊𝘩𝘢𝘦𝘳𝘰𝘱𝘩𝘺𝘭𝘶𝘮 𝘢𝘻𝘰𝘳𝘪𝘤𝘶𝘮 – espécie rara e ameaçada, prioritária para conservação / 𝘊𝘩𝘢𝘦𝘳𝘰𝘱𝘩𝘺𝘭𝘶𝘮 𝘢𝘻𝘰𝘳𝘪𝘤𝘶𝘮 – rare and threatened species, priority for conservation
PT 🇵🇹
𝘊𝘩𝘢𝘦𝘳𝘰𝘱𝘩𝘺𝘭𝘶𝘮 𝘢𝘻𝘰𝘳𝘪𝘤𝘶𝘮, é uma espécie que se encontra apenas nas ilhas de São Miguel, São Jorge, e Pico. Não apresenta uma dependência de altitude, e pode chegar até aos 150 cm de altura.
É uma espécie que apresenta um estado de conservação de Perigo Crítico, cujas populações se encontram estimadas em menos de 250 indivíduos, muito fragmentadas e, por isso, esta espécie encontra-se protegida pela Diretiva Habitats e Convenção de Berna. As ameaças variam entre o avanço de espécies exóticas e a passagem de humanos, assim como depósitos de entulhos. Contudo, é a predação, maioritariamente por coelhos, que mais afeta a sobrevivência desta espécie.
Atendendo às fragilidades desta espécie, e à sua importância para o património natural dos Açores, o LIFE IP Azores Natura irá melhorar o estado de conservação desta espécie através da ação C3 “Implementação de trabalhos piloto para a conservação da flora endémica”.
EN 🇬🇧
𝘊𝘩𝘢𝘦𝘳𝘰𝘱𝘩𝘺𝘭𝘶𝘮 𝘢𝘻𝘰𝘳𝘪𝘤𝘶𝘮, is a species found only on the islands of São Miguel, São Jorge, and Pico. It does not have an altitude dependence, and can reach up to 150 cm in height.
It is a species that has a conservation status of Critical Endangered. The populations of this species are estimated to have less than 250 individuals, very fragmented and, therefore, this species is protected by the Habitats Directive and the Berne Convention. The main threats to this species are alien species, humans, as well as deposits of debris. However, it is predation, mostly by rabbits, that most affects the survival rate of this species.
Considering the weaknesses of this species, and its importance for the natural heritage of the Azores, the LIFE IP Azores Natura project will try to improve the conservation status of this species through action C3 “Implementation of pilot works for conservation of endemic flora”
🌐Sabe mais sobre o LIFE IP AZORES NATURA em: https://www.lifeazoresnatura.eu/
🌐Find more about the LIFE IP AZORES NATURA in: https://www.lifeazoresnatura.eu/en/
#ProgramaLIFE #LIFEProgramme #LIFEIPAZORESNATURA #RedeNatura2000 #Natura2000 #DiretivaHabitats #HabitatsDirective #conservaçãodeespecies #speciesconservation</t>
  </si>
  <si>
    <t>LIFE IP AZORES NATURA | 06.04.2021 | Remoção de espécies de flora invasora na Ponta do Castelo, Santa Maria / Invasive plant species control in Ponta do Castelo, Santa Maria
PT 🇵🇹
No âmbito da ação C8.1 “Controlo e erradicação de espécies exóticas invasoras (EEI) de flora em habitats terrestres” do projeto LIFE IP AZORES NATURA, a equipa do Parque Natural de Santa Maria avançou com a remoção de 𝘈𝘨𝘢𝘷𝘦 𝘢𝘮𝘦𝘳𝘪𝘤𝘢𝘯𝘢 (babosa) e 𝘊𝘢𝘳𝘱𝘰𝘣𝘳𝘰𝘵𝘶𝘴 𝘦𝘥𝘶𝘭𝘪𝘴 (chorão das praias) na Zona Especial de Conservação (ZEC) Ponta do Castelo. Já se está a verificar que após a remoção do 𝘊𝘢𝘳𝘱𝘰𝘣𝘳𝘰𝘵𝘶𝘴 𝘦𝘥𝘶𝘭𝘪𝘴, a espécie endémica 𝘌𝘶𝘱𝘩𝘰𝘳𝘣𝘪𝘢 𝘢𝘻𝘰𝘳𝘪𝘤𝘢 está a brotar em grande quantidade, o que são notícias encorajadoras relativamente à capacidade de regeneração e de ocupação da área intervencionada por parte da flora endémica.
Até à data foram efetuadas três intervenções, contabilizando-se cerca de 800 horas de trabalho de uma equipa de 8 assistentes operacionais. Foram enviados para o centro de processamento de resíduos aproximadamente 85 m³ de resíduos verdes que se estima que correspondam a 10% do volume de resíduos verdes a remover do local.
EN 🇬🇧
Within the scope of action C8.1 “Control and eradication of invasive alien species (IAS) of flora in terrestrial habitats” of the LIFE IP AZORES NATURA project, the Santa Maria Nature Park team is carrying out the removal of 𝘈𝘨𝘢𝘷𝘦 𝘢𝘮𝘦𝘳𝘪𝘤𝘢𝘯𝘢 and 𝘊𝘢𝘳𝘱𝘰𝘣𝘳𝘰𝘵𝘶𝘴 𝘦𝘥𝘶𝘭𝘪𝘴 in the Special Area of Conservation (SAC) Ponta do Castelo. It is already evident that after the removal of 𝘊𝘢𝘳𝘱𝘰𝘣𝘳𝘰𝘵𝘶𝘴 𝘦𝘥𝘶𝘭𝘪𝘴, the endemic species 𝘌𝘶𝘱𝘩𝘰𝘳𝘣𝘪𝘢 𝘢𝘻𝘰𝘳𝘪𝘤𝘢 is sprouting in large quantities, which is encouraging news regarding the regeneration capacity of the intervened area and its occupation by endemic flora.
To date, three interventions have been carried out, accounting for about 800 hours of work by a team of 8 operational assistants. Approximately 85 m³ of green waste has been sent to the waste processing centre, which is estimated to correspond to 10% of the total amount of green waste to be removed from the site.
🌐Sabe mais sobre o LIFE IP AZORES NATURA em: https://www.lifeazoresnatura.eu/
🌐Find more about the LIFE IP AZORES NATURA in: https://www.lifeazoresnatura.eu/en/
📷 Fotografias/Photos: Rita Câmara | Parque Natural de Santa Maria
#programalife #lifeprogramme #lifeipazoresnatura #redenatura2000 #natura2000network #ParqueNaturaldeSantaMaria #SantaMariaNaturePark #especiesinvasoras #invasivespecies</t>
  </si>
  <si>
    <t>LIFE IP AZORES NATURA | 07.04.2020 | Ação de sensibilização prévia sobre normas de higiene e segurança no trabalho florestal e boas práticas na realização de trabalhos florestais (S.Miguel) 🌳🌲/ Prior awareness raising action on hygiene and safety standards in forestry work and good practices in carrying out forestry work (São Miguel) 🌳🌲
PT 🇵🇹
No âmbito da implementação da Ação C4 (Restauro e conservação de habitats terrestres), do projeto LIFE IP AZORES NATURA, o Parque Natural de São Miguel em conjunto, e em estreita articulação e colaboração, com a Direção Regional dos Recursos Florestais procedeu a uma ação de monitorização, em que foi realizado um inventário florestal da área de intervenção do LIFE IP AZORES NATURA - a “Mata dos Cachaços”, que se localiza no interior da Reserva Natural da Lagoa do Fogo.
🌐 Saiba mais sobre esta notícia no website do LIFE IP AZORES NATURA, em: https://www.lifeazoresnatura.eu/
EN 🇬🇧
As part of the implementation of Action C4 (Restoration and conservation of terrestrial habitats), the LIFE IP AZORES NATURA project, the São Miguel Natural Park together, and in close collaboration, with the Regional Directorate of Forest Resources carried out a monitoring action, in which a forest inventory was carried out of the LIFE IP AZORES NATURA intervention area - the “Mata dos Cachaços”, which is located inside the Lagoa do Fogo Nature Reserve.
🌐 Find more about this news on the website of the LIFE IP AZORES NATURA project: https://www.lifeazoresnatura.eu/en/
#ProgramaLIFE #LIFEProgramme #LIFEIPAZORESNATURA #conservacaodanatureza #NatureConservation #florestas #forests</t>
  </si>
  <si>
    <t xml:space="preserve">LIFE IP AZORES NATURA | 08.04.2021 | Baleias-de-barbas no arquipélago dos Açores / Baleen whales in the Azores archipelago
PT 🇵🇹
As baleias-de-barbas são cetáceos pertencentes à sub-ordem dos Misticetos, designação que se deve à presença de placas de queratina na maxila superior, daí o nome genérico que se lhes atribui, baleias-de-barbas; tratando-se de animais desprovidos de dentes, contrariamente ao que sucede com os cachalotes (𝘗𝘩𝘺𝘴𝘦𝘵𝘦𝘳 𝘮𝘢𝘤𝘳𝘰𝘤𝘦𝘱𝘩𝘢𝘭𝘶𝘴).
🌐 Para saber mais sobre estas baleias, visite o nosso website: https://www.lifeazoresnatura.eu/educacao-ambiental/
EN 🇬🇧
Baleen whales are cetaceans that belong to the suborder Mysticeti, designation due to the presence of keratin plates on their upper jaw, called baleen plates, hence the generic name baleen whales because unlike sperm whales (𝘗𝘩𝘺𝘴𝘦𝘵𝘦𝘳 𝘮𝘢𝘤𝘳𝘰𝘤𝘦𝘱𝘩𝘢𝘭𝘶𝘴), these whales lack teeth.
🌐 Find more about this whales on our project website: https://www.lifeazoresnatura.eu/en/environmental-education/
📷 Fotografia/Photo: Susana Simião | DRAM
#ProgramaLIFE #LIFEProgramme #LIFEIPAZORESNATURA #ConservaçãodaNatureza #NatureConservation #Baleiasdebarbas #Baleenwhales
</t>
  </si>
  <si>
    <t xml:space="preserve">LIFE IP AZORES NATURA | 09.04.2021 | Campanha de sensibilização a profissionais em formação / Campaña de sensibilización a profesionales en formación / Raising the awareness of professionals in training
PT 🇵🇹
A Fundação Canarina da Reserva Mundial da Biosfera de La Palma iniciou a sua campanha de alerta para a ameaça das plantas invasoras. Nesta primeira fase, foi desenvolvida no âmbito de promover o conhecimento das plantas exóticas por parte de jardineiros e trabalhadores florestais em formação. Juntaram-se a estas sessões um total de 83 pessoas divididas em cinco grupos, incluindo os grupos vocacionais de Vivir del Monte" (Garafía), "Barlovento Florece" (Barlovento), "Replantando Noroeste" (Puntagorda) e "De La Rosa a Flores" (Villa de Mazo), assim como o Instituto de Formación Profesional Agraria (IFPA) sediado em Los Llanos de Aridane.
ES 🇪🇸
La Fundación Canaria Reserva Mundial de la Biosfera La Palma ha iniciado su campaña de sensibilización contra las plantas invasoras por los profesionales en formación, vinculados a los ámbitos de la jardinería y los trabajos forestales. Un total de 83 personas han participado en esta primera ronda de charlas de sensibilización, dirigidas a cuatro Programas de Formación en Alternancia con el Empleo (PFAE): "Vivir del Monte" (Garafía), "Barlovento Florece" (Barlovento), "Replantando Noroeste" (Puntagorda) y "De La Rosa a Flores" (Villa de Mazo), así como al Instituto de Formación Profesional Agraria (IFPA) de Los Llanos de Aridane.
EN 🇬🇧
The La Palma World Biosphere Reserve Foundation has launched its awareness campaign against invasive plants. This first round has been aimed to prospective gardeners and forest workers, now in training. A total of 83 people in five groups have joined the sessions, including the four vocational training programmes (PFAEs) of "Vivir del Monte" (Garafía), "Barlovento Florece" (Barlovento), "Replantando Noroeste" (Puntagorda) and "De La Rosa a Flores" (Villa de Mazo), as well as the alumni from the Instituto de Formación Profesional Agraria (IFPA) at Los Llanos de Aridane.
#LIFEProgramme #LIFEIPAZORESNATURA #ProgramaLIFE #ItsAboutLife #LaPalma
</t>
  </si>
  <si>
    <t>Formação em QGis e QField</t>
  </si>
  <si>
    <t>Sol Heber e Diana Pereira</t>
  </si>
  <si>
    <t>Formação em Compras Publicas Ecológicas</t>
  </si>
  <si>
    <t>Intervenção do Secretário Regional do Ambiente e
Alterações Climáticas</t>
  </si>
  <si>
    <t>LIFE IP AZORES NATURA | 10.04.2021 | Remoção de espécies de flora invasora na Fajã dos Cubres, São Jorge / Invasive plant species control in Fajã dos Cubres, São Jorge
PT 🇵🇹
No âmbito da ação C8.1 “Controlo e erradicação de espécies exóticas invasoras (EEI) de flora em habitats terrestres” do projeto LIFE IP AZORES NATURA, a equipa do Parque Natural de São Jorge realizou a remoção de Arundo donax (cana) e Juncus acutus (junco) na área circundante à laguna costeira da Fajã dos Cubres. Apesar do junco ser uma espécie autóctone, a população na Fajã dos Cubres tem expandido excessivamente nos últimos anos, competindo, assim, com outras espécies nativas e endémicas da área, tornando necessário o seu controlo.
O controlo destas duas espécies foi efetuado nos dias 16 e 17 de março por 3 assistentes operacionais, sendo utilizada a roçadora. Durante a ação, os operacionais tiveram o cuidado de roçar apenas o junco, deixando as endémicas intactas. Como tem sido observado, anteriormente, a espécie endémica Solidago azorica estabelece-se muito bem no meio das plantas de Juncus acutus, após as mesmas terem sido roçadas.
EN 🇬🇧
Within the scope of action C8.1 “Control and eradication of invasive alien species (IAS) of flora in terrestrial habitats” of the LIFE IP AZORES NATURA project, the São Jorge Natural Park team carried out the removal of Arundo donax and Juncus acutus in the area surrounding the coastal lagoon of Fajã dos Cubres. Despite Juncus acutus being an autochthonous species, the population in Fajã dos Cubres has expanded excessively in recent years, thus competing with other native and endemic species in the area, making its control necessary.
The control of these two species was carried out on March 16 and 17 by 3 operational assistants, using a brushcutter. During the action, the workers took care to cut only the target species, leaving the endemic species intact. As has been observed previously, endemic species such as Solidago azorica establish themselves very well among the plants of Juncus acutus, after these have been cut down using brushcutters.
🌐Sabe mais sobre o LIFE IP AZORES NATURA em: https://www.lifeazoresnatura.eu/
🌐Find more about the LIFE IP AZORES NATURA in: https://www.lifeazoresnatura.eu/en/
📷 Fotografia/Photo: Diana Braga | Parque Natural de São Jorge
#programalife #lifeprogramme #lifeipazoresnatura #redenatura2000 #natura2000network #ParqueNaturaldeSãoJorge #SãoJorgeNaturalPark #especiesinvasoras #invasivespecies</t>
  </si>
  <si>
    <t>LIFE IP AZORES NATURA | 12.04.2021 | SPEA planta as primeiras 28 000 espécies nativas no âmbito do LIFE IP AZORES NATURA 🌱🌳/ SPEA plants the first 28 000 native species under the LIFE IP AZORES NATURA project 🌱🌳
PT 🇵🇹
Durante esta primeira época de plantação na nova área de intervenção da SPEA na Mata dos Bispos, foram colocadas no terreno 28 000 plantas nativas dos Açores. A plantação foi realizada com variedade de espécies arbóreas, estruturantes da floresta Laurissilva Húmida.
Esta plantação enquadra-se no processo de restauro ecológico em torno da junção das linhas de água que conformam as nascentes da Ribeira Lomba Grande. Esta zona encontrava-se com um elevado nível de invasão biológica, sendo que praticamente 100% das espécies presentes eram Espécies Exóticas Invasoras.
🌐 Saiba mais sobre esta notícia no website do LIFE IP AZORES NATURA: https://www.lifeazoresnatura.eu/
EN 🇬🇧
During this first planting season in the new SPEA intervention area in “Mata dos Bispos”, 28 000 native plants from the Azores were planted. This action was carried out with a variety of tree species, structuring the Laurissilva Humid forest.
This plantation is part of the ecological restoration process around the junction of the water lines that make up the headwaters of Ribeira Lomba Grande. This area had a high level of biological invasion, with practically 100% of the species present being Invasive Alien Species.
🌐 Find more about LIFE IP AZORES NATURA: https://www.lifeazoresnatura.eu/en/
#ProgramaLIFE #LIFEProgramme #LIFEIPAZORESNATURA #RedeNatura2000 #Natura2000 #SPEA</t>
  </si>
  <si>
    <t>LIFE IP AZORES NATURA | 14.04.2021 | Monitorização de frulho nos ilhéus / Audubon’s shearwater monitoring on the islets
PT 🇵🇹
No âmbito das ações C6.1 “Restauro de habitats para as aves marinhas nos ilhéus” e D5.1 “Monitorização de habitats terrestres, espécies e problemas de conservação”, o projeto LIFE IP AZORES NATURA continua a monitorizar as aves marinhas nos ilhéus.
De 20 a 21 de março a equipa técnica da SPEA, em colaboração com o Parque Natural de Santa Maria, efetuou os seguintes trabalhos no Ilhéu da Vila:
- Monitorização de 164 ninhos, estando 30 ocupados por frulho (Puffinus lherminieri); isto é com ovo, adulto e ovo, adulto e cria, ou cria. O número de ninhos ocupados foi superior comparativamente aos anos anteriores, com apenas 16-17 casais reprodutores;
- Instalação de câmaras de sensor de movimento para avaliar os eventos de predação, assim como verificar o comportamento e frequência de visitas ao ninho;
- Substituição do ARU (unidade de gravação de som autónoma).
Depois, a equipa continuou para o Ilhéu da Praia na Graciosa, onde monitorizaram 170 ninhos, 17 ocupados por frulho - com ovo, adulto e ovo, adulto e cria, ou cria. Foram ainda encontrados 1 cria de roque-de-castro Hydrobates castro quase voadora e 3 painhos-de-Monteiro Hydrobates monteiroi a iniciar mais uma época de nidificação.
EN 🇬🇧
The LIFE IP AZORES NATURA project continues to monitor seabirds on the islets within the frame of actions C6.1 “Restoration of seabird habitat on islets” and D5.1 “Monitoring of terrestrial habitats, species and conservation problems”.
From 20 to 21 March, the SPEA technical team, in collaboration with the Natural Park of Santa Maria, carried out the following tasks on Vila islet:
- Monitoring of 164 nests, 30 of which were occupied by Audubon’s shearwater (Puffinus lherminieri); that is, with egg, adult and egg, adult and chick, or chick. The number of occupied nests was higher compared to previous years, with only 16-17 breeding pairs;
- Installation of motion sensor cameras to assess predation events, as well as to verify the behavior and frequency of visits to the nest;
- Replacement of the ARU (autonomous sound recording unit).
From there, the team continued to Praia islet off Graciosa island, where they monitored 170 nests, 17 occupied by Audubon’s shearwater – either with egg, adult and egg, adult and chick, or chick. They also found 1 Band-rumped storm petrel chick (Hydrobates castro) almost fledging and 3 Monteiro’s storm petrels (Hydrobates monteiroi) on the verge of starting another breeding season.
#programalife #lifeprogramme #lifeipazoresnatura #redenatura2000 #direcaoregionaldoambiente #direcaoregionaldosassuntosdomar #spea #monitorizacao #monitoring #avesmarinhas #seabirds</t>
  </si>
  <si>
    <t>LIFE IP AZORES NATURA | 15.04.2021 | Principais pressões e ameaças das baleias-de-barbas / Main pressures and threats to baleen whales
PT 🇵🇹
As baleias-de-barbas têm sofrido, desde há muito, com pressões antropogénicas. No passado, estes animais foram severamente afetados pela prática da baleação, atividade económica muito importante entre os séculos XVI e meados do séc. XX. Nos Açores, a baleação também existiu, tendo como alvo o cachalote, e não as baleias-de-barbas. Admite-se que em certos locais, devido a esta prática, algumas espécies tenham visto reduzidas as suas populações quase até à extinção tendo, no caso da baleia-azul, apenas sobrevivido 1% da população mundial. Felizmente, devido a um esforço de conservação global por parte de entidades não-governamentais, governamentais e comunidade científica, foi possível promover uma recuperação gradual destas populações, não obstante continuarem a ser alvo de pressões por diversas atividades humanas.
A ameaça mais importante a que as baleias-de-barbas estão sujeitas é a colisão com embarcações, sendo reconhecida como a principal causa de morte atualmente. Durante a época reprodutiva, em zonas de alimentação, ou ao longo de rotas de migração sazonal, o risco de colisão com embarcações pode ser elevado, em especial em áreas com densidades de tráfego marítimo elevadas. 
Outras pressões a que estas baleias se encontram sujeitas são o enredamento em artes de pesca, a ingestão de lixo marinho, o ruído, a poluição, a importunação por parte de atividade marítimo-turística, e a médio-longo prazo, as alterações climáticas. Apesar de todas estas ameaças também se verificarem nos Açores, o seu nível atual de risco é ainda desconhecido. Por essa razão, o projeto LIFE-IP Azores Natura procura aumentar o conhecimento sobre os níveis de ameaça a que estes animais estão sujeitos, de modo a orientar a adoção de medidas concretas para melhorar o seu estado de conservação.
🌐 Para saber mais sobre o projeto visite o website do LIFE IP AZORES NATURA, em: https://www.lifeazoresnatura.eu/
EN 🇬🇧
Baleen whales have long suffered from the pressure of anthropogenic activities. In the past, these animals were severely affected by the practice of whaling, a very important economic activity between the 16th and mid-20th centuries. In the Azores, this economic activity also existed, targeting sperm whales, not baleen whales. It is thought that in certain places, due to this practice, some species have seen their populations reduced to nearly extinction, having survived only 1% of the worldwide population, for example in the case of blue whales. Fortunately, due to a global conservation effort on the part of non-governmental, governmental entities and the scientific communities, it was possible to promote a gradual recovery of these populations, despite the fact that they continue to be under pressure from various human activities.
The most important threat to baleen whales is the collision with vessels, which is recognised as the main cause of death nowadays. During the breeding season, in feeding grounds, or along seasonal migration routes, the risk of collision with vessels is high, and increases in areas with high maritime traffic densities.
Other pressures to which these whales are subjected are entanglement in fishing gear, ingestion of marine litter, noise, pollution, harassment by maritime-touristic activity, and in the medium-to-long term, climate change. Although all these threats occur in the Azores, their current level of risk is still unknown. For this reason, the LIFE-IP Azores Natura project seeks to increase knowledge about the threat levels to which these individuals are subject, in order to mitigate the adoption of specific measures to improve their conservation status.
🌐 Find out more about LIFE IP AZORES NATURA project visiting the website: https://www.lifeazoresnatura.eu/
📷Fotografias / Photos: Richard Sears
#ProgramaLIFE #LIFEProgramme #LIFEIPAZORESNATURA #ConservaçãodaNatureza #NatureConservation #Baleias #Whale</t>
  </si>
  <si>
    <t xml:space="preserve">LIFE IP AZORES NATURA | 16.04.2021 | Reunião on-line para a implementação da ação piloto de prevenção e resposta rápida às Espécies Exóticas Invasoras / On-line meeting to implement the Pilot action in prevention, early warning and rapid response for Invasive Alien Species
PT 🇵🇹
Decorreu, ontem, uma reunião online com os beneficiários: La Palma e SRAAC, responsáveis pela implementação da Ação C11 - Desenho, ensaio e avaliação do projeto piloto de prevenção, de estruturas operacionais de aviso prévio e resposta rápida às Espécies Exóticas Invasoras (ilha do Corvo e La Palma), para estruturar a coordenação e implementação dos trabalhos nestas 2 ilhas, nomeadamente:
- Definição de tarefas operacionais/protocolos a serem desenvolvidos para apoio a stakeholders externos (por exemplo: autoridades portuárias/aeroportuárias);
- Definição do plano de comunicação que vise a prevenção da introdução entre públicos-alvo relevantes (por exemplo, população local, agricultores, turistas, escolas/organismos a serem envolvidos no alerta precoce);
- Uso de uma app que permitirá a deteção precoce, numa abordagem baseada em ciência cidadã.
EN 🇬🇧
Yesterday, an online meeting with the beneficiaries La Palma and SRAAC, responsible for implementing Action C11 - Design, Essay and Evaluation of Pilot Island Prevention, Early Warning and Rapid Response Operational Frameworks for Invasive Alien Species (Corvo island and La Palma), took place with the objective to structure the coordination and implementation of the tasks to be carried out on these 2 islands, namely:
- Definition of operational tasks/protocols to be developed to support external stakeholders (e.g. port/airport authorities for control of incoming materials);
- Definition of the communication plan targeting the prevention of introduction among relevant target audiences (e.g. local population, farmers, incoming tourists, schools/institutions to be involved in the early warning system);
- Use of an app that will allow for the early detection, on a citizen science basis approach.
🌐Sabe mais sobre o LIFE IP AZORES NATURA em: https://www.lifeazoresnatura.eu/
🌐Find more about the LIFE IP AZORES NATURA in: https://www.lifeazoresnatura.eu/en/
#programalife #lifeprogramme #lifeipazoresnatura #redenatura2000 #natura2000network #ParqueNaturaldoCorvo #CorvoNaturalPark #LaPalma #EspeciesExoticasInvasoras #InvasiveAlienSpecies #AcaoPiloto #PilotoAction
</t>
  </si>
  <si>
    <t>LIFE IP AZORES NATURA | 17.04.2021 | Prospeção de espécies de flora em São Jorge 🌱/ Flora survey in São Jorge 🌱
PT 🇵🇹
Esta semana deu-se início à prospeção das espécies alvo da Ação C3 (Implementação de trabalhos piloto para a conservação da flora endémica) em São Jorge. No dia 13 de abril, foi-se à procura do feto aquático Isoëtes azorica nas lagoas do planalto central. Lamentavelmente, não foi confirmada a presença desta espécie nas duas lagoas nas quais existiam registos históricos. No entanto, nem tudo está perdido, pois ainda há mais 32 lagoas a serem prospecionadas este verão, o que poderá revelar a presença desta espécie rara!
Durante o dia 14 de abril, iniciou-se a prospeção das restantes espécies-alvo no trilho PR01SJO da Serra do Topo até a Fajã dos Cubres. Foram registadas populações das espécies Ammi trifoliatum, Rumex azoricus e Scabiosa nitens. Além destas espécies-alvo, também registamos populações de Sanicula azorica e Platanthera sp. nas zonas mais altas do trilho, e das espécies Pericallis malvifolia, Azorina vidalii, Spergularia azorica, Tolpis succulenta e Asplenium marinum na Fajã da Caldeira de Santo Cristo.
EN 🇬🇧
This week we started the survey for the flora species targeted by action C3 (Implementation of pilot works for the conservation of endemic flora) in São Jorge. On April 13th, we went looking for the aquatic fern species Isoëtes azorica in the lagoons of the central plateau. Unfortunately, we were not able to confirm the presence of this species in the lagoons in which it had previously been registered. However, not everything is lost, given that there still are a further 32 lagoons to be prospected during this coming summer, which might reveal the presence of this rare species!
On the 14th of April, we began the survey of the remaining target species on the trail PR01SJO between Serra do Topo and Fajã dos Cubres. We recorded populations of Ammi trifoliatum, Rumex azoricus and Scabiosa nitens. Furthermore, we also registered populations of Sanicula azorica and Platanthera sp. in the higher parts of the trail, and of Pericallis malvifolia, Azorina vidalii, Spergularia azorica, Tolpis succulenta, and Asplenium marinum in the Fajã da Caldeira de Santo Cristo.
🌐 Sabe mais sobre o LIFE IP AZORES NATURA em: https://www.lifeazoresnatura.eu/
🌐 Find more about the LIFE IP AZORES NATURA in: https://www.life#sãojorgenaturalpark
📷 Fotografias / Photos: Filipa Pinto | Fábio Mendes | Sol Heber
#programalife #lifeprogramme #lifeipazoresnatura #redenatura2000 #natura2000network #ParqueNaturaldeSãoJorge #SãoJorgeNaturalPark</t>
  </si>
  <si>
    <t>LIFE IP AZORES NATURA | 19.04.2021 | Entrevista a Richard Sears, investigador especialista em baleias-azuis 🐋 / Interview with Richard Sears, researcher focused on blue whales 🐋
PT 🇵🇹
Richard Sears é um investigador especialista em baleias-azuis, que fundou, em 1979, uma organização de investigação para o estudo de cetáceos de Mingan Islan (Mingan Island Cetacean Study, facebook: https://www.facebook.com/MICScanada, web: https://www.rorqual.com/english/home) com base no Quebéc, Canadá, e com o objetivo de estudar mamíferos marinhos no golfo de St. Lawrence, com ênfase nas baleias-de-barbas. Este trabalho tornou-se o primeiro projeto mundial de investigação em baleias-azuis a longo-termo e compila hoje a maior base de dados de informação relativa aos cetáceos que ocorrem em St. Lawrence.
Em 1982, expandiu a sua investigação ao México, para dar início ao primeiro estudo de longo-termo sobre baleias-azuis no Mar de Cortéz. Em 1996, começou também a recolher dados de foto-identificação e biópsias na Islândia. Em 1998, visitou pela primeira vez os Açores, onde tem regressado todos os anos para recolher dados sobre as baleias-azuis que passam por cá, durante a primavera, em migração. Neste arquipélago, já foram identificados, no total, mais de 600 indivíduos diferentes dessa espécie, concentrando-se o esforço de observação nas ilhas do Pico e do Faial, onde algumas empresas de observação de cetáceos têm contribuído ativamente para enriquecer esse catálogo.
Este ano, à semelhança do ano passado, com as restrições de viagens a ocorrer a nível mundial devido à pandemia, o Richard não poderá deslocar-se aos Açores. Ainda assim, aceitou partilhar connosco o seu conhecimento e entusiasmo por estes fascinantes animais. 
🌐 A conversa que tivemos com ele poderá ser vista brevemente no website do projeto LIFE IP AZORES NATURA, em: https://www.lifeazoresnatura.eu/
EN 🇬🇧
Richard Sears, a renowned researcher of blue whales, founded Mingan Island Cetacean Study (facebook: https://www.facebook.com/MICScanada, web: https://www.rorqual.com/english/home), based in Quebec, Canada, in 1979, to study marine mammals in the St. Lawrence, with an emphasis on baleen whales. This work became the first long-term blue whale’s research project worldwide and the longest continuous data collection effort for cetaceans in the St. Lawrence.
In 1982, he expanded his research to Mexico, where he started the first long-term study of blue whales in the Sea of Cortéz. In 1996 he travelled to Iceland and collected the first blue whale identification photographs and biopsies samples. In 1998 he came to the Azores, for the first time, where he returns almost every year since, to collect data on blue whales passing by the archipelago in the spring, during the migration season. Here, he has identified, in total, over 600 individuals, focusing on the islands of Pico and Faial, where some whale watching companies have contributed actively to enrich this catalogue.
This year, similarly to the previous year, with all the worldwide travel restrictions due to the pandemic situation we are facing, Richard cannot travel to the Azores. Still, he has kindly accepted to share with us his knowledge and enthusiasm about these fascinating animals. 
🌐 The conversation we had with him will be available soon on our LIFE IP AZORES NATURA project website at: https://www.lifeazoresnatura.eu/
📷Fotografia/Photo: Rita Carriço
#programalife #lifeprogramme #LIFEIPAZORESNATURA #redenatura2000 #baleiasazuis #bluewhales</t>
  </si>
  <si>
    <t>LIFE IP AZORES NATURA | 21.04.2021 | Início da instalação de uma vedação para exclusão de gado no Faial 🐄 / Beginning of the construction of a cattle exclusion fence in Faial 🐄
PT 🇵🇹
No âmbito da Ação C4.1 “Boas práticas para conservação de habitats terrestres”, começou a construção da vedação na área de intervenção na ilha do Faial. No total, serão instalados 5.8 km de vedação através de contratação externa, para excluir o acesso do gado à área de intervenção.
Durante a prospeção inicial foram visitadas áreas nas imediações que já tinham sido vedadas em 2011, onde o restauro do habitat podia ser evidenciado sem qualquer intervenção adicional, apesar da grande resistência por parte dos utilizadores do baldio, que vandalizaram a vedação com muita frequência nos primeiros anos, pelo qual assume-se que os efeitos desta vedação evidenciados na vegetação foram a partir de 2016/2017. Por isso, foi decidido que a exclusão de gado será suficiente para ativar a recuperação natural da área de intervenção.
EN 🇬🇧
Within the scope of Action C4.1 “Best practices for the conservation of terrestrial habitats”, the construction of cattle exclusion fences in the intervention area on Faial Island has begun. In total, 5.8 km of fence will be installed through external contracting.
During the initial survey of the area, areas in the vicinity were visited, which had already been fenced in 2011, where the restoration of the habitat could be seen without any additional intervention, despite the great resistance on the part of the people that utilize the area for grazing their cattle, who often vandalized the fence. It is therefore assumed that the effects of this fence evidenced in the vegetation were from 2016/2017 onwards. Therefore, it was decided that the exclusion of cattle will be sufficient to activate the natural recovery of the intervention area.
🌐Sabe mais sobre o LIFE IP AZORES NATURA em: https://www.lifeazoresnatura.eu/
🌐Find more about the LIFE IP AZORES NATURA in: https://www.lifeazoresnatura.eu/en/
📷 Fotografias/Photos: João Melo
#programalife #lifeprogramme #lifeipazoresnatura #redenatura2000 #natura2000network #ParqueNaturaldoFaial #FaialNaturalPark #recuperacaodehabitat #habitatrestoration</t>
  </si>
  <si>
    <t xml:space="preserve">LIFE IP AZORES NATURA | 22.04.2021 | Dia Mundial da Terra / Earth’s Day 🌎🌍🌏
PT 🇵🇹
Hoje, celebra-se o Dia Mundial da Terra, que foi inicialmente criado para consciencializar a população sobre o estado do ambiente, inspirando à sua proteção. O tema central deste ano sobre o dia Mundial da Terra é “Restaurando a nossa Terra”, que pretende salientar as ferramentas e novas tecnologias que contribuem para o restauro dos ecossistemas terrestres.
Esta é também uma missão dos projetos LIFE, que se assumem como autênticas ferramentas no restauro dos ecossistemas terrestres. Desta forma, o LIFE IP AZORES NATURA, assume também esta missão, e, nos Açores, irá promover um conjunto de ações de conservação, nomeadamente na proteção ativa de 13 habitats, e na melhoria do estado de conservação de 24 espécies protegidas ao abrigo das Diretivas Aves e Habitats, que se encontram em estado de conservação desfavorável, num total de mais de 1200 ha de área a intervencionar.
EN 🇬🇧
Today is World Earth Day, which was initially created to raise public awareness of the environment, inspiring people to save and protect it. This year's theme on World Earth Day is “Restoring our Earth”, which aims to highlight the tools and new technologies that contribute to the restoration of terrestrial ecosystems.
This is also a mission of the LIFE projects, which are useful tools in the restoration of terrestrial ecosystems. The LIFE IP AZORES NATURA, also takes upon this mission, and, in the Azores, will promote a set of conservation actions, namely in the active protection of 13 habitats, and in the improvement of the conservation status of 24 species protected under the Birds and Habitats Directives, which are in an unfavorable state of conservation, in a total of more than 1200 ha of area to intervene.
🌐 Sabe mais sobre o LIFE IPA ZORES NATURA em: https://www.lifeazoresnatura.eu/
🌐 Find more about the LIFE IP AZORES NATURA on: https://www.lifeazoresnatura.eu/en/
#programalife #lifeprogramme #LIFEIPAZORESNATURA #RedeNatura2000 #Natura2000Network #DiaMundialdaTerra #EarthDay
</t>
  </si>
  <si>
    <t>LIFE IP AZORES NATURA | 23.04.2021 | Apresentação da equipa de operacionais da ilha do Pico / Operational team from Pico island
PT
Dando continuidade à nossa rubrica mensal que dá a conhecer as equipas operacionais contratadas pelo LIFE IP Azores Natura em todas as ilhas dos Açores, hoje viajamos até à ilha do Pico para dar a conhecer a equipa de assistentes operacionais que nessa ilha está sediada.
Relembramos que, no Pico, o LIFE IP Azores Natura irá intervir em 5 locais com o intuito de preservar espécies e habitats que nesses locais existem, nomeadamente, no Bosque da Junqueira; Caminho dos Burros; Caveiro; Mistério da Prainha; e Pico da Urze.
EN
Continuing with our monthly article, which the operational teams contracted by LIFE IP Azores Natura in all the islands of the Azores are known, today we travel to the island of Pico to present the team of operational assistants that is based on that island.
We recall that, in Pico, LIFE IP Azores Natura will intervene in 5 places in order to preserve species and habitats, namely, in Bosque da Junqueira; Caminho dos Burros; Caveiro; Mistério da Prainha; and Pico da Urze.
Fotografias/Photos: Sónia Manso
🌐Sabe mais sobre o LIFE IP AZORES NATURA em: https://www.lifeazoresnatura.eu/
🌐Find more about the LIFE IP AZORES NATURA in: https://www.lifeazoresnatura.eu/en/
#ProgramaLIFE #LIFEProgramme #LIFEIPAZORESNATURA #RedeNatura2000 #EquipadeOperacionais #OperacionalTeam #Pico #picoisland</t>
  </si>
  <si>
    <t>LIFE IP AZORES NATURA | 26.04.2021 | Contribuição do projeto LIFE IP para o conhecimento das baleias-de-barbas / Contribution of LIFE IP project to the knowledge of baleen whales
PT 🇵🇹
As baleias-de-barbas são uma presença habitual no mar dos Açores. Embora exista um registo regular das várias espécies que nos visitam, continuamos a não saber, com total certeza, quanto tempo permanecem nas nossas águas, que áreas preferenciais utilizam, ou quais as ameaças a que se encontram sujeitas. A informação de que dispomos sobre estes animais é recolhida, geralmente, a partir de embarcações de observação de cetáceos, de investigação ou de pesca, durante a primavera e o verão, o que poderá colocar problemas de representatividade das observações. Em todo o caso, tem vindo a aumentar a disponibilidade de informação que é obtida por outros meios, como é o caso da informação acústica, que pode ser obtida durante todo o ano, através da colocação de recetores específicos para recolha de informação.  
O projeto LIFE-IP Azores Natura pretende dar resposta às lacunas de conhecimento que subsistem, através de ações concretas. O projeto propõe-se, por exemplo, registar, de forma regular, a presença de cetáceos a partir das costas das ilhas, procurando estudar não só o comportamento dos animais, mas também identificar potenciais impactos que as embarcações e o tráfego marítimo possam implicar. Pretende-se, ainda, colocar observadores a bordo de embarcações de tráfego local, ao longo de todo o ano, procurando registar a presença de cetáceos, tartarugas marinhas, aves ou a presença de lixo marinho flutuante em áreas onde habitualmente não existem registos, e fora da época habitual. Para além disso, pretende-se obter mais informação sobre estas espécies a partir dos arrojamentos, no âmbito da Rede de Arrojamentos de Cetáceos dos Açores (RACA) e que constituem uma excelente oportunidade para recolher amostras e dados sobre esses animais. 
🌐 Para saber mais sobre o projeto visite o website do LIFE IP AZORES NATURA, em: https://www.lifeazoresnatura.eu/
EN  🇬🇧
Baleen whales are a common presence in the Azores. Although there is a regular record of the various species that occur in the archipelago, there is still a gap in knowledge about how long these animals remain in our waters, what areas they use preferentially, or what threats they are subject to. The current information we have about these animals collected mainly from whale watching, fishing and research vessels, during spring and summer, which may pose problems with the representativeness of the observations. In any case, the information that is obtained by other means has been increasing, such as acoustic information, which is already available all year around, through specific collectors placed to gather information. 
LIFE-IP Azores Natura project aims to address these knowledge gaps, through various concrete actions on the ground. The project proposes to register, regularly, the presence of cetaceans from shore of the islands, seeking to study not only the behaviour of animals, but also to identify potential impacts that vessels and marine traffic may have. We also intend to place observers on board of local traffic vessels, throughout the year, in order to register the presence of cetaceans, sea turtles, sea birds and marine litter in areas where there are actually no visual records and out of the usual season. In addition, we look forward to obtain more information from stranding events, within the scope of the Azorean Cetacean Stranding Network (RACA), which are an excellent opportunity to collect samples and data about these animals. 
🌐 Find out more about LIFE IP AZORES NATURA project visiting the website: https://www.lifeazoresnatura.eu/
Fotografia/Photo credits: Susana Simião
#programalife #lifeprogramme #lifeipazoresnatura #redenatura2000 #baleiasdebarbas #baleenwhales</t>
  </si>
  <si>
    <t xml:space="preserve">LIFE IP AZORES NATURA | 27.04.2021 | Reunião do Conselho Consultivo do Pico / Advisory board meeting on Pico island
PT 🇵🇹
O LIFE IP Azores Natura esteve, hoje, presente no conselho consultivo da ilha do Pico, onde foi efetuada uma apresentação do ponto de situação do projeto, assim como dos trabalhos de conservação que estão a ser implementados nas áreas de intervenção do Pico.
De salientar que esta reunião, enquadra-se na Ação F4 do projeto que estabelece o conselho consultivo em cada uma das ilhas para acompanhar a gestão e implementação do projeto.
Relembramos que, na ilha do Pico, o projeto LIFE IP AZORES NATURA irá intervir em 5 áreas, totalizando cerca de 490ha, nomeadamente, no Bosque da Junqueira; Caminho dos Burros; Caveiro; Mistério da Prainha; e Pico da Urze, tendo sido contratados, ao abrigo do projeto 6 assistentes operacionais para implementação das ações de conservação no terreno
EN 🇬🇧
Today LIFE IP Azores Natura was present at the advisory meeting of Pico island, where a presentation was made of project progress, as well as the conservation works that are being implemented in the intervention areas of Pico.
It should be noted that this meeting is part of Action F4 of the project that establishes the advisory board on each of the 9 islands to monitor the management and implementation of the project.
We recall that, on the island of Pico, the LIFE IP AZORES NATURA project will intervene in 5 locations of about 490ha in total, namely, in Bosque da Junqueira; Caminho dos Burros; Caveiro; Mistério da Prainha; and Pico da Urze. And, to complete this conservation works, a team of 6 operational assistants has been hired by the project.
🌐 Sabe mais sobre o LIFE IP AZORES NATURA: https://www.lifeazoresnatura.eu/
🌐 Find more about the LIFE IP AZORES NATURA: https://www.lifeazoresnatura.eu/en/
#ProgramaLIFE #LIFEprogramme #LIFEIPAZORESNATURA #RedeNatura2000 #StakeHolders #ConselhoConsultivo #AdvisoryBoard #Pico
</t>
  </si>
  <si>
    <t>LIFE IP AZORES NATURA | 28.04.2021 | Workshop de partilha de experiências com EEI / Taller de intercambio de experiencias sobre EEI con agentes ambientales / IAS shared experiences workshop with environmental officers
PT 🇵🇹
Os oficiais da Guardia Civil (grupos de Proteção da Natureza e Fronteiras), Cabildo de La Palma e Caldera de Taburiente Parque Nacional juntaram-se à equipa do projeto La Palma Reserva da Biosfera para um workshop em que partilharam as suas experiências ao lidar com plantas exóticas invasoras. Foi um encontro muito produtivo, pois ajudou a avaliar os instrumentos jurídicos disponíveis, e a propor estratégias para as tarefas de fiscalização a cargo das forças de segurança e com as ações de sensibilização e comunicação que procuram envolver o público em geral.
ES 🇪🇸
Los agentes de Guardia Civil (SEPRONA y Resguardo Fiscal), Medio Ambiente (Cabildo de La Palma) y Parque Nacional de La Caldera de Taburiente participaron en un taller de intercambio de experiencias sobre plantas invasoras con el equipo técnico del proyecto en La Palma. Fue una jornada enriquecedora, en la que se valoraron las herramientas jurídicas disponibles y se estudiaron fórmulas para combinar la labor inspectora que corresponde a las fuerzas de seguridad con las tareas de comunicación y sensibilización, para en último término conseguir la implicación de la ciudadanía.
EN 🇬🇧
Guardia Civil (Nature Protection and Border groups), Cabildo de La Palma and Caldera de Taburiente National Park officers joined La Palma Biosphere project team for a workshop about their shared experiences when dealing with invasive alien plants. It was greatly productive, as it helped to evaluate the legal tools available and to propose strategies in order to align the inspection tasks in charge of the security forces with the awareness and communication actions seeking to engage the general public.
🌐Sabe mais sobre o LIFE IP AZORES NATURA em: https://www.lifeazoresnatura.eu/
🌐Find more about the LIFE IP AZORES NATURA in: https://www.lifeazoresnatura.eu/en/
#LIFEProgramme #LIFEIPAZORESNATURA #ProgramaLIFE #ItsAboutLife</t>
  </si>
  <si>
    <t>LIFE IP AZORES NATURA | 29.04.2021 | Resultados finais do projeto Interreg LuminAves / Final results for the Interreg LuminAves project
PT 🇵🇹
Este projeto que decorreu entre 2017 e 2020, foi desenvolvido pelos parceiros do LIFE IP AZORES NATURA, Direção Regional dos Assuntos do Mar (DRAM) e pela Sociedade Portuguesa para o Estudo das Aves (SPEA), e em colaboração com outras entidades como o Fundo Regional da Ciência e Tecnologia (FRCT), teve como objetivo reduzir o impacto da poluição luminosa na população de aves marinhas da Macaronésia.
🌐 Para saber mais sobre este projeto e os seus resultados, consulte o website do LIFE IP AZORES NATURA: https://www.lifeazoresnatura.eu/
EN 🇬🇧
This project, which took place between 2017 and 2020, was developed by the partners of LIFE IP AZORES NATURA, Regional Directorate for Sea Affairs (DRAM) and by the Portuguese Society for the Study of Birds (SPEA), and in collaboration with other entities such as the Regional Science and Technology Fund (FRCT). This project’s main objective was to reduce the impact of light pollution on the Macaronesian seabird population.
🌐 To find more about this project, and its results, go to the LIFE IP AZORES NATURA project website: https://www.lifeazoresnatura.eu#speak
📷 Fotografias/Photo credits: Tânia Pipa
#programalife #lifeprogramme #lifeipazoresnatura #redenatura2000 #avesmarinhas #seabirds #poluiçaoluminosa #dram #spea</t>
  </si>
  <si>
    <t>LIFE IP AZORES NATURA | 30.04.2021 | TOP 5 “As mais raras espécies endémicas dos Açores” – Parte 2 / TOP 5 “The rarest endemic species of the Azores” – Part 2
PT
Hoje, dando continuidade à nossa rubrica “TOP 5”, iremos apresentar a segunda parte das mais raras espécies dos Açores. De facto, existem muitas espécies endémicas raras nos Açores, por isso, a nossa tarefa foi extremamente difícil em escolher apenas algumas para representar aqui a importância da preservação do nosso património natural. Relembramos que este “TOP 5” serve meramente para ilustrar a nossa responsabilidade na preservação deste nosso raro património.
EN
Today, continuing our “TOP 5” article, we will present the second part of the rarest species in the Azores. In fact, there are many rare endemic species in the Azores, so our task was extremely difficult in choosing just a few to be able to represent here, the importance of preserving our natural heritage. We remember you that this “TOP 5”, serves merely to illustrate our responsibility to the conservation of our rare heritage.
🌐 Saiba mais sobre o LIFE IP AZORES NATURA em: https://www.lifeazoresnatura.eu/
🌐 Find more about the LIFE IP AZORES NATURA on: https://www.lifeazoresnatura.eu/en/
#ProgramaLIFE #LIFEProgramme #LIFEIPAZORESNATURA #ConservaçãodaNatureza #NatureConservation #PatrimonioNatural #NaturalHeritage #EspeciesEndemicas #EndemicSpecies</t>
  </si>
  <si>
    <t>LIFE IP AZORES NATURA | 03.05.2021 | Fundos complementares – Prevenção e controlo de espécies exóticas invasoras aquáticas / Complementary Fund - Prevention and control of aquatic invasive alien species
PT 🇵🇹
Está disponível mais um fundo complementar para apoiar projetos que visem o controlo, contenção e erradicação de espécies exóticas invasoras aquáticas, à escala da bacia, sub-bacia hidrográfica ou massa de água.
🌐 Para mais informações visite o nosso separador de fundos complementares no website do LIFE IP AZORES NATURA: https://www.lifeazoresnatura.eu/fundos-de-financiamento/
EN 🇬🇧
Another complementary fund is available to support projects aimed at the control, containment and eradication of aquatic invasive alien species, at the scale of a hydrographic basin, sub-basin or body of water.
🌐 For more information visit our complementary fund separator on the LIFE IP AZORES NATURA website: https://www.lifeazoresnatura.eu/fundos-de-financiamento/
#ProgramaLIFE #LIFEProgramme #LIFEIPAZORESNATURA #FundosComplementares #ComplementaryFunds #EspeciesInvasoras #InvasiveSpecies</t>
  </si>
  <si>
    <t>LIFE IP AZORES NATURA | 04.05.2021 | Aves migratórias nos Açores / Migratory birds in the Azores
PT 🇵🇹
Este mês celebra-se o Dia Mundial das Aves Migratórias a 8 de maio. Este dia teve início em 2006, pelo Secretariado do Acordo para a Conservação das Aves Aquáticas Migratórias Afro-Euroasiáticas (AEWA) em colaboração com o Secretariado da Convenção das Espécies Migratórias da Fauna Selvagem (CMS). Um dos objetivos da celebração deste dia é o de consciencializar a população em geral para a importância das aves migratórias nos ecossistemas em todo o mundo, promovendo eventos que aproximem as pessoas destas espécies.
As aves migratórias voam milhares de quilómetros para encontrar as melhores condições ecológicas e habitats para se alimentarem e reproduzirem. O garajau-do-ártico (𝘚𝘵𝘦𝘳𝘯𝘢 𝘱𝘢𝘳𝘢𝘥𝘪𝘴𝘢𝘦𝘢) detém um dos maiores recordes de migração de longa distância para aves, migrando entre a zona de reprodução do Ártico e a Antártica todos os anos. Estudos de anilhagem nesta espécie provaram que um indivíduo marcado na costa este das ilhas britânicas, foi avistado na Austrália, percorrendo cerca de 22.000 km em apenas três meses!. Nos Açores existem relativamente poucos registos desta espécie, no entanto é provável que o garajau-do-Ártico seja comum durante a migração tal como é observado através do seguimento de aves com recurso a geolocalizadores.
EN 🇬🇧
This month the World Day of Migratory Birds is celebrated on the 8th of May. This celebration began in 2006, by the Secretariat of the Agreement on the Conservation of African-Eurasian Migratory Waterbirds (AEWA) in collaboration with the Secretariat for the Convention on Migratory Species of Wild Fauna (CMS). One of the objectives of the celebration of this day is to raise awareness among the general population about the importance of migratory birds in ecosystems around the world, promoting events that bring people closer to these species.
Migratory birds are capable of flying thousands of kilometers to find the best ecological conditions and habitats to feed and reproduce. The Artic tern (𝘚𝘵𝘦𝘳𝘯𝘢 𝘱𝘢𝘳𝘢𝘥𝘪𝘴𝘢𝘦𝘢) holds one of the greatest records of long-distance migration for birds, migrating between the reproduction area of the Arctic and Antarctica every year. Bird banding studies on this species proved that a ringed individual on the east coast of the British Isles was spotted in Australia, covering about 22.000km in just three months!. In the Azores there are relatively few records of this species, however it is likely that the Arctic terns are common during migration as observed through the tracking of birds using geolocators.
📷 Fotografia/Photo credits: Susana Simião
🌐 Sabe mais sobre o LIFE IP AZORES NATURA em: https://www.lifeazoresnatura.eu/
🌐 Find more about the LIFE IP AZORES NATURA in: https://www.lifeazoresnatura.eu/en/
#ProgramaLIFE #LIFEProgramme #LIFEIPAZORESNATURA #RedeNatura2000 #Natura2000 #AvesMarinhas #SeaBirds</t>
  </si>
  <si>
    <t>LIFE IP AZORES NATURA | 05.05.2021 | Novo podcast sobre instrumentos financeiros / New podcast about shared management funds and financial instruments
PT 🇵🇹
A fi-compass e a DG REGIO têm o prazer de anunciar o lançamento de uma nova série de podcasts sobre as novidades do Regulamento das Disposições Comuns (CPR) relacionadas com instrumentos financeiros de fundos de gestão partilhada. A nova série de podcast é chamada de Calling the Tune.
🌐 Saiba como ouvir este novo podcast no website do LIFE IP AZORES NATURA: https://www.lifeazoresnatura.eu/
EN 🇬🇧
Fi-compass and DG REGIO have the pleasure to announce the release of a new podcast series on the novelties of the Common Provisions Regulation (CPR) related to shared management funds financial instruments. The new podcast series is called Calling the Tune.
🌐 Find how to listen the podcast on the LIFE IP AZORES NATURA website: https://www.lifeazoresnatura.eu/en/
#ProgramaLIFE #LIFEProgramme #LIFEIPAZORESNATURA #FundosComplementares #ComplementaryFunds</t>
  </si>
  <si>
    <t xml:space="preserve">LIFE IP AZORES NATURA | 06.05.2021 | Aperfeiçoamento da metodologia para o censo de gaivota regional / Refinement of the methodology used in regional gull survey
PT 🇵🇹
Este ano, uma equipa composta por elementos da DRAM, DRAAC, SPEA e DOP/OKEANOS planeia realizar um censo de Gaivota-de-patas-amarelas (Larus michahellis) em todo o arquipélago para poder determinar a tendência populacional desta espécie numa escala regional, em comparação com os censos regionais realizados em 1984 e 2004. Para monitorizar todas as colónias, incluindo as mais inacessíveis, estamos a planear realizar o censo com recurso a drones. Esta semana, portanto, visitamos a colónia de gaivotas nas Caldeirinhas, Ilha do Faial, e testamos a altura de voo de drone que permita a identificação correta de gaivotas em incubação versus gaivotas não nidificantes (adultos imaturos e ou juvenis). Também conduzimos uma contagem direta de ninhos a pé para poder correlacionar estes resultados com as estimativas do número de ninhos a partir das imagens aéreas. Registamos 20 ninhos, com vários ovos já começando a eclodir e algumas crias. Este censo enquadra-se na ação D5 “Monitorização de habitats terrestres e marinhos, espécies e problemas de conservação” do projeto LIFE IP AZORES NATURA.
EN 🇬🇧
This year, a team comprised of members of DRAM, DRAAC, SPEA and DOP/OKEANOS is planning to carry out a Yellow-legged Gull (Larus michahellis) survey in the whole archipelago in order to be able to determine the population trend of this species at a regional scale, compared to the regional surveys carried out in 1984 and 2004. To achieve this, we are planning to use drones in order to be able to survey otherwise inaccessible gull colonies. This week, we therefore visited the gull colony in Caldeirinhas, Faial Island, and tested the required flight height by drone that will allow for the proper identification of incubating gulls versus non-breeding gulls (immature adults and juveniles). We also conducted an actual nest count in order to be able to correlate the results of a survey conducted on foot with the results of the nest count in the aerial imagery. We counted 20 nests, with several eggs already pipping and a few hatchlings. This survey is integrated in action D5.1 “Monitoring of terrestrial habitats, species and conservation problems” of the LIFE IP AZORES NATURA project.
🌐 Saiba mais sobre o LIFE IP AZORES NATURA: https://www.lifeazoresnatura.eu/
🌐 Find more about the LIFE IP AZORES NATURA: https://www.lifeazoresnatura.eu/en/
📷 Fotografias/Photo credits: Valter Medeiros | Sol Heber
#programalife #lifeprogramme #lifeipazoresnatura #redenatura2000 #natura2000network #ParqueNaturaldoFaial #FaialNaturalPark #avesmarinhas #seabirds
</t>
  </si>
  <si>
    <t>LIFE IP AZORES NATURA | 09.04.2021 | LIFE IP AZORES NATURA marca presença no Workshop sobre "Mapeamento da Cobertura do Solo/Uso do Solo em Zonas Costeiras" / LIFE IP AZORES NATURA present on the workshop about Coastal Zone Land Cover/Land Use
PT 🇵🇹
O Copernicus Land Monitoring Service (CLMS) organizou um workshop online para apresentar oficialmente o novo produto Coastal Zone Land Cover/Land Use, que permite a monitorização e mapeamento de pontos críticos temáticos, e é projetado para lidar com a dinâmica complexa dos ambientes costeiros.
Este workshop proporciou aos participantes a oportunidade de aprender sobre especificações técnicas e formas de uso potenciais para o recém-lançado produto, bem como uma perspetiva das atividades futuras.
A gestora do projeto LIFE IP AZORES NATURA, Diana Pereira, marcou presença com a comunicação: Potential uses of Coastal Zone cartography to support ongoing LIFE projects in an island context: the case of the Azores.
Mais informação em: https://land.copernicus.eu/local/coastal-zones
Agenda do Workshop: https://land.copernicus.eu/…/ev…/cz-workshop-agenda-20210406
EN 🇬🇧
The Copernicus Land Monitoring Service (CLMS) was hosting an online workshop on 8 April 2021 to officially present the new Coastal Zone Land Cover/Land Use product, which enables thematic hotspot monitoring and mapping, and is designed to address the complex dynamics of coastal environments.
This workshop will provide participants with an opportunity to learn about the technical specifications and potential use cases of the newly released Coastal Zone Land Cover Land Use product, as well as an outlook of upcoming activities relative to Coastal Zones monitoring.
The project manager of LIFE IP AZORES NATURA, Diana Pereira, was present with the communication: Potential uses of Coastal Zone cartography to support ongoing LIFE projects in an island context: the case of the Azores.
More information: https://land.copernicus.eu/local/coastal-zones
Workshop Agenda: https://land.copernicus.eu/…/ev…/cz-workshop-agenda-20210406
#ProgramaLIFE #LIFEProgramme #LIFEIPAZORESNATURA #RedeNatura2000 #Copernicus</t>
  </si>
  <si>
    <t>LIFE IP AZORES NATURA | 07.05.2021 | Instalação de um acesso ao patamar do Ilhéu de Baixo, Graciosa / Installation of an access to the plateau on Baixo Islet, Graciosa Island
PT 🇵🇹
Esta semana, uma equipa composta por três Assistentes Operacionais, um Vigilante da Natureza e o Diretor do Parque Natural da Graciosa, deslocaram-se ao Ilhéu de Baixo para instalar uma escada quebra-costas para facultar o acesso ao planalto do ilhéu. Para evitar acidentes ao subir ao planalto, será também instalada uma linha de segurança. Assim, será possível aceder ao planalto em segurança para executar os trabalhos do projeto LIFE IP AZORES NATURA, nomeadamente o levantamento de vegetação, controlo de flora invasora, plantação/sementeira de espécies nativas, mapeamento e monitorização de ninhos de aves marinhas, e o censo de gaivota, que terá lugar durante este mês de maio.
EN 🇬🇧
This week, a team composed of three Operational Assistants, one Nature Warden and the Director of the Graciosa Natural Park, went to Baixo Islet in order to install a rope ladder which will enable the access to the islet’s plateau. In order to provide additional safety for anyone climbing up to the plateau, an additional safety line will also be installed. Thus, it will be possible to safely access the plateau to carry out tasks within the frame of the LIFE IP AZORES NATURA project, namely a vegetation survey, invasive flora control, planting/sowing of native species, mapping and monitoring of seabird nests, and the gull census, which will take place this month.
🌐 Saiba mais sobre o LIFE IP AZORES NATURA aqui: https://www.lifeazoresnatura.eu/
🌐 Find more about the LIFE IP AZORES NATURA here: https://www.lifeazoresnatura.eu/en/
#programalife #lifeprogramme #lifeipazoresnatura #redenatura2000 #natura2000network #spea #ParqueNaturaldaGraciosa #GraciosaNaturalPark #monitorizacao #monitoring #avesmarinhas #seabirds</t>
  </si>
  <si>
    <t xml:space="preserve">LIFE IP AZORES NATURA | 11.05.2021 | Início da instalação de uma vedação para exclusão de gado na Ilha do Pico / Beginning of the construction of a cattle exclusion fence on Pico Island
PT 🇵🇹
No âmbito da Ação C4.1 “Boas práticas para conservação de habitats terrestres”, começou a construção da vedação na área de intervenção do Caveiro na Ilha do Pico. No total, serão instalados 16.7 km de vedação pelos nossos assistentes operacionais, para excluir o acesso do gado às 4 áreas de intervenção (Caveiro, Mistério da Prainha, Bosque da Junqueira e Pico da Urze). Dentro das áreas vedadas, serão efetuadas plantações para reforçar as populações de espécies nativas como 𝘍𝘳𝘢𝘯𝘨𝘶𝘭𝘢 𝘢𝘻𝘰𝘳𝘪𝘤𝘢 (sanguinho), 𝘓𝘢𝘶𝘳𝘶𝘴 𝘢𝘻𝘰𝘳𝘪𝘤𝘢 (loureiro), 𝘑𝘶𝘯𝘪𝘱𝘦𝘳𝘶𝘴 𝘣𝘳𝘦𝘷𝘪𝘧𝘰𝘭𝘪𝘢 (cedro-do-mato), 𝘐𝘭𝘦𝘹 𝘱𝘦𝘳𝘢𝘥𝘰 subsp. 𝘢𝘻𝘰𝘳𝘪𝘤𝘢 (azevinho), 𝘝𝘢𝘤𝘤𝘪𝘯𝘪𝘶𝘮 𝘤𝘺𝘭𝘪𝘯𝘥𝘳𝘢𝘤𝘦𝘶𝘮 (uva-da-serra), 𝘌𝘳𝘪𝘤𝘢 𝘢𝘻𝘰𝘳𝘪𝘤𝘢 (urze), 𝘝𝘪𝘣𝘶𝘳𝘯𝘶𝘮 𝘵𝘳𝘦𝘭𝘦𝘢𝘴𝘦𝘪 (folhado) e 𝘔𝘺𝘳𝘴𝘪𝘯𝘦 𝘳𝘦𝘵𝘶𝘴𝘢 (tamujo). Além das plantações, serão controlados os focos de espécies invasoras, principalmente 𝘏𝘦𝘥𝘺𝘤𝘩𝘪𝘶𝘮 𝘨𝘢𝘳𝘥𝘯𝘦𝘳𝘪𝘢𝘯𝘶𝘮 (roca-da-velha), 𝘙𝘶𝘣𝘶𝘴 𝘶𝘭𝘮𝘪𝘧𝘰𝘭𝘪𝘶𝘴 (silva) e 𝘏𝘺𝘥𝘳𝘢𝘯𝘨𝘦𝘢 𝘮𝘢𝘤𝘳𝘰𝘱𝘩𝘺𝘭𝘭𝘢 (hortênsia).
EN 🇬🇧
Within the scope of Action C4.1 “Best practices for the conservation of terrestrial habitats”, the construction of cattle exclusion fences in the Caveiro intervention area on Pico Island has begun. In total, 16.7 km of fence will be installed by our operational assistants, to keep cattle from grazing inside the project’s 4 intervention areas (Caveiro, Mistério da Prainha, Bosque da Junqueira and Pico da Urze). Within the fenced areas, plantations will be carried out to reinforce populations of native species such as 𝘍𝘳𝘢𝘯𝘨𝘶𝘭𝘢 𝘢𝘻𝘰𝘳𝘪𝘤𝘢, 𝘓𝘢𝘶𝘳𝘶𝘴 𝘢𝘻𝘰𝘳𝘪𝘤𝘢, 𝘑𝘶𝘯𝘪𝘱𝘦𝘳𝘶𝘴 𝘣𝘳𝘦𝘷𝘪𝘧𝘰𝘭𝘪𝘢, 𝘐𝘭𝘦𝘹 𝘱𝘦𝘳𝘢𝘥𝘰 subsp. 𝘢𝘻𝘰𝘳𝘪𝘤𝘢, 𝘝𝘢𝘤𝘤𝘪𝘯𝘪𝘶𝘮 𝘤𝘺𝘭𝘪𝘯𝘥𝘳𝘢𝘤𝘦𝘶𝘮, 𝘌𝘳𝘪𝘤𝘢 𝘢𝘻𝘰𝘳𝘪𝘤𝘢, 𝘝𝘪𝘣𝘶𝘳𝘯𝘶𝘮 𝘵𝘳𝘦𝘭𝘦𝘢𝘴𝘦𝘪 and 𝘔𝘺𝘳𝘴𝘪𝘯𝘦 𝘳𝘦𝘵𝘶𝘴𝘢. In addition to the plantations, focal points of invasive species will be controlled, mainly 𝘏𝘦𝘥𝘺𝘤𝘩𝘪𝘶𝘮 𝘨𝘢𝘳𝘥𝘯𝘦𝘳𝘪𝘢𝘯𝘶𝘮 (ginger lily), 𝘙𝘶𝘣𝘶𝘴 𝘶𝘭𝘮𝘪𝘧𝘰𝘭𝘪𝘶𝘴 and 𝘏𝘺𝘥𝘳𝘢𝘯𝘨𝘦𝘢 𝘮𝘢𝘤𝘳𝘰𝘱𝘩𝘺𝘭𝘭𝘢 (hydrangea).
Fotografias/Photo credits: Sol Heber
🌐 Para saber mais informação sobre o LIFE IP AZORES NATURA: https://www.lifeazoresnatura.eu/
🌐 Find more about the LIFE IP AZORES NATURA: https://www.lifeazoresnatura.eu/en/
#programalife #lifeprogramme #lifeipazoresnatura #redenatura2000 #natura2000network #ParqueNaturaldoFaial #FaialNaturalPark #recuperacaodehabitat #habitatrestoration
</t>
  </si>
  <si>
    <t>LIFE IP AZORES NATURA | 14.05.2021 | Melhoria dos procedimentos para ações de combate a EEI / Alineación y mejora de los procedimientos en actuaciones sobre EEI / Streamlining the actions against IAS
PT 🇵🇹
A Reserva da Biosfera de La Palma e a Rede de Alerta Rápido para Espécies Exóticas Invasoras nas Ilhas Canárias (RedEXOS) reuniram-se recentemente para fortalecer sua coordenação e partilha de dados, bem como para melhorar suas ações conjuntas na ilha. A utilização partilhada de uma aplicação de recolha de dados, a discussão aberta sobre as prioridades, e o planeamento das intervenções no terreno têm sido os principais objetivos destes encontros, que irão melhorar ainda mais os esforços do LIFE IP AZORES NATURA e das autoridades regionais.
ES 🇪🇸
La Fundación Canaria Reserva Mundial de la Biosfera La Palma y la Red de Alerta Temprana de Canarias para la detección e intervención de especies exóticas invasoras del Gobierno de Canarias (RedEXOS) han mantenido recientemente varias reuniones con el objeto de mejorar la coordinación, afinar sus procesos de intercambio de datos y mejorar así su trabajo conjunto en la isla. El uso de una herramienta informática compartida, la sincronización con respecto a las especies prioritarias y la planificación de acciones conjuntas sobre el terreno han sido los principales objetivos de estos encuentros, que alinearán todavía más las intervenciones de LIFE IP AZORES NATURA con las de las autoridades regionales.
EN 🇬🇧
La Palma World Biosphere Reserve and the Early Warning Network for Invasive Alien Species in the Canary Islands (RedEXOS) have met recently to strengthen their coordination and data sharing, as well as to improve their joint actions on the island. The shared use of a data gathering app, the open discussion about priorities and the planning of on-the-ground interventions have been the main goals of these encounters, which will further sync the efforts of LIFE IP AZORES NATURA and the regional authorities.
🌐Sabe mais sobre o LIFE IP AZORES NATURA em: https://www.lifeazoresnatura.eu/
🌐Find more about the LIFE IP AZORES NATURA in: https://www.lifeazoresnatura.eu/en/
#LIFEProgramme #LIFEIPAZORESNATURA #ProgramaLIFE #ItsAboutLife</t>
  </si>
  <si>
    <t>LIFE IP AZORES NATURA | 08.05.2021 | Aves marinhas |  Dia Mundial das Aves Migratórias / World Migratory Bird Day
PT  🇵🇹
Celebra-se hoje o Dia Mundial das Aves Migratórias. Das dez espécies de aves marinhas que nidificam no Arquipélago, três são reconhecidamente grandes migradoras. O cagarro (𝘊𝘢𝘭𝘰𝘯𝘦𝘤𝘵𝘳𝘪𝘴 𝘣𝘰𝘳𝘦𝘢𝘭𝘪𝘴), que ocorre nos Açores entre fevereiro e outubro, migra para o atlântico sul durante o inverno permanecendo todo o tempo no mar desde a costa do brasil até à costa de África do Sul podendo algumas aves explorar as águas do oceano Índico [1];[2].  Os garajaus, comum e rosado (𝘚𝘵𝘦𝘳𝘯𝘢 𝘩𝘪𝘳𝘶𝘯𝘥𝘰 e 𝘚. 𝘥𝘰𝘶𝘨𝘢𝘭𝘭𝘪𝘪) passam os meses de setembro a abril na costa do Brasil ou na costa sudoeste do continente africano, sobretudo nas praias do Gana e da Costa do Marfim[3];[4].  Estas migrações são caracterizadas por duas grandes viagens, no fim da época de nidificação para as zonas de invernada e no mês que antecede o início de nova época de nidificação. Por essa razão este dia celebra-se duas vezes por ano, no segundo sábado de maio e de outubro (https://eurocid.mne.gov.pt/.../dia-mundial-das-aves...).
EN  🇬🇧
Today we celebrate the World Migratory Bird Day. Of the ten breeding seabird’s species of the Archipelago, three are known to be remarkable migrants. Cory´s shearwater (𝘊𝘢𝘭𝘰𝘯𝘦𝘤𝘵𝘳𝘪𝘴 𝘣𝘰𝘳𝘦𝘢𝘭𝘪𝘴), which occur in the Azores between February and October, migrate to the South Atlantic during the winter, staying all the time at sea in a extensive area from the coast of Brazil to the coast of South Africa, with some birds able to explore the waters of the Indian ocean1;2. Common and Roseate terns (𝘚𝘵𝘦𝘳𝘯𝘢 𝘩𝘪𝘳𝘶𝘯𝘥𝘰 and 𝘚. 𝘥𝘰𝘶𝘨𝘢𝘭𝘭𝘪𝘪) stay between September and April on the coast of Brazil or on the southwest coast of the African continent, in the latter place mainly on the beaches of Ghana and the Ivory Coast3;4. These migrations are characterized by two long trips, at the end of the nesting season to the wintering areas and in the month before the start of a new nesting season. For this reason, this day is celebrated twice a year, on the second Saturday of May and October each year (https://eurocid.mne.gov.pt/.../dia-mundial-das-aves...).
Fotografias/Photo credits: Susana Simião (Cagarro/Cory´s shearwater) e Paulo Henrique Silva -SIARAM (Garajaus-rosado/Roseate terns)
🌐 Descobre mais sobr eo LIFE IP AZORES NATURA em: https://www.lifeazoresnatura.eu/
🌐 Find more about the LIFE IP AZORES NATURA: https://www.lifeazoresnatura.eu/en/
#programalife #lifeprogramme #lifeipazoresnatura #redenatura2000 #natura2000network #avesmarinhas #seabirds
_______________________________________________________________________________________________________________
[[1]] González-Solís, J., Croxall, J., Oro, D. &amp; Ruiz, X. 2007. Trans-equatorial migration and mixing in the wintering areas of a pelagic seabird. Front. Ecol. Environ. 5: 297 – 301.
[2] Dias Maria P., Granadeiro José P., Phillips Richard A., Alonso Hany and Catry Paulo 2011Breaking the routine: individual Cory's shearwaters shift winter destinations between hemispheres and across ocean basins. Proc. R. Soc. B.278:1786–1793
[3] Verónica C. Neves, Cristina P. Nava, Matt Cormons, Esteban Bremer, Gabriel Castresana, Pedro Lima, Severino M. Azevedo Junior, Richard A. Phillips, Maria C. Magalhães &amp; Ricardo S. Santos (2015). Migration routes and non-breeding areas of Common Terns (Sterna hirundo) from the Azores, Emu - Austral Ornithology, 115:2, 158-167
[4] Neves, V.C. 2006. Towards a conservation strategy of roseate tern Sterna dougallii in the Azores. PhD Thesis, University of Glasgow. 305pp.</t>
  </si>
  <si>
    <t>LIFE IP AZORES NATURA | 18.05.2021 | Censo de gaivotas regional / Regional gull survey
PT 🇵🇹
Este mês está a decorrer o censo de Gaivota-de-patas-amarelas (𝘓𝘢𝘳𝘶𝘴 𝘮𝘪𝘤𝘩𝘢𝘩𝘦𝘭𝘭𝘪𝘴) em todo o arquipélago. O censo está a ser realizado até 31 de maio por diferentes equipas compostas por elementos da DRAM, SPEA, DRAAC, DOP/OKEANOS e os PNIs. A monitorização tem início com a volta à ilha de barco e identificação das colónias de gaivota existentes; as colónias onde a contagem de ninhos não é possível desde o mar são visitadas posteriormente por terra. Nas colónias inacessíveis, o levantamento é feito mediante drone. Até a data, o censo realizou-se nas ilhas das Flores, Corvo, Pico, Graciosa (Ilhéu de Baixo) e Santa Maria (Ilhéu da Vila).
No Ilhéu de Baixo, foi registado um decréscimo acentuado em comparação com os censos anteriores: 1984 - 260 casais reprodutores, 2004 - 320 casais reprodutores, 2015 - 229 casais reprodutores, 2021 - 46 casais reprodutores. Este decréscimo pode revelar a melhoria na gestão de resíduos desde 2016, ou algum surto que tenha provocado a morte da população, e terá que ser analisado em pormenor.
No entanto, só após terminar o censo nas restantes ilhas poderemos tirar conclusões relativamente à tendência populacional desta espécie numa escala regional, em comparação com os censos regionais realizados em 1984 e 2004. Este censo enquadra-se na ação D5 “Monitorização de habitats terrestres e marinhos, espécies e problemas de conservação” do projeto LIFE IP AZORES NATURA.
Uma nota positiva, durante o censo no planalto do Ilhéu de Baixo foi descoberta uma grande população de 𝘔𝘺𝘰𝘴𝘰𝘵𝘪𝘴 𝘮𝘢𝘳𝘪𝘵𝘪𝘮𝘢. Anteriormente, pensava-se que neste ilhéu apenas existia uma pequena população com alguns indivíduos.
EN 🇬🇧
This month, the Yellow-legged Gull (𝘓𝘢𝘳𝘶𝘴 𝘮𝘪𝘤𝘩𝘢𝘩𝘦𝘭𝘭𝘪𝘴) census is taking place across the archipelago. The census is being carried out until May 31 by different teams composed of staff from DRAM, SPEA, DRAAC, DOP / OKEANOS and the islands’ Natural Parks. Monitoring begins with going around the island by boat and identifying the existing seagull colonies; the colonies where nest counts are not possible from the sea are subsequently visited by land. In inaccessible colonies, the survey is done by drone. To date, the census has been carried out on the islands of Flores, Corvo, Pico, Graciosa (Baixo Islet) and Santa Maria (Vila Islet).
On Baixo Islet, a sharp decrease in breeding pairs compared to the previous censuses has been registered: 1984 - 260 breeding pairs, 2004 - 320 breeding pairs, 2015 - 229 breeding pairs, 2021 - 46 breeding pairs. This decrease may reveal the improvement in waste management since 2016, or an outbreak that has caused the population to die, and will have to be analysed in detail.
However, only after completing the census on the remaining islands will we be able to draw conclusions regarding the population trend of this species on a regional scale, in comparison with the regional censuses carried out in 1984 and 2004. This census is part of action D5 “Monitoring of terrestrial and marine habitats, species and conservation problems” of the LIFE IP AZORES NATURA project.
On a positive note, a large population of 𝘔𝘺𝘰𝘴𝘰𝘵𝘪𝘴 𝘮𝘢𝘳𝘪𝘵𝘪𝘮𝘢 was discovered during the census on the plateau on Baixo Islet. Previously, it was thought that only a tiny population of few individuals existed on the islet.
📷 Fotografias/Photo credits: Pedro Raposo | Tânia Pipa | Sol Heber
🌐Sabe mais sobre o LIFE IP AZORES NATURA em: https://www.lifeazoresnatura.eu/
🌐 Find more about the LIFE IP AZORES NATURA in: https://www.lifeazoresnatura.eu/en/
#programalife #lifeprogramme #lifeipazoresnatura #redenatura2000 #natura2000network #avesmarinhas #seabirds</t>
  </si>
  <si>
    <t>LIFE IP AZORES NATURA | 20.05.2021 | Dia Europeu do Mar e abertura da campanha Açores Entre-Mares 🌊 / European Day of the Sea and opening Azores Entre-Mares campaing 🌊
PT 🇵🇹
A Direção Regional dos Assuntos do Mar (DRAM), parceiro do LIFE IP AZORES NATURA, assinala, no dia 22 de maio, o Dia Europeu do Mar, com a abertura da campanha Açores Entre-Mares e o inicio das  campanhas de limpeza costeiras e subaquáticas de lixo marinho no arquipélago, no âmbito das ações “C10.1: Minimizar o impacto do lixo marinho nos habitats costeiros marinhos” e “C10.2: Gestão de habitats costeiros - recifes costeiros” do Projecto Life IP Azores Natura e dos objetivos do Projeto OceanLit, com o lançamento da iniciativa “Embaixadores OceanLit”.
Assim, vimos por este meio convidar todas as pessoas e/ou organizações/instituições à organização de limpezas costeiras e/ou subaquáticas. Todas as ações de limpeza organizadas ao longo deste ano serão contabilizadas para os projetos suprarreferidos, pelo que solicitamos que a organização de ações de limpeza costeira/subaquática seja feita em coordenação com a DRAM, para melhor compatibilização das iniciativas no espaço e no tempo. Como tal, pedimos que nos contactem através do e-mail lixomarinho@azores.gov.pt, enviando-nos toda a informação sobre o evento (data, local e organizador da limpeza). A DRAM facultará um cartaz em formato editável alusivo à temática e dará as indicações e apoio necessários.
As ações desenvolvidas serão profusamente divulgadas na imprensa local, na página do Facebook da DRAM e do Projeto Life IP Azores Natura, e nos sites https://portal.azores.gov.pt/web/acores-entre-mares e www.lixomarinho.azores.gov.pt. 
Até ao momento, já se encontram programadas as seguintes limpezas:
- 21 de Maio – Limpeza costeira nas Lajes - Maré; Organização: Câmara Municipal das Lajes do Pico – Ilha do Pico
- 22 de Maio – Limpeza costeira em S. Mateus; Organização: Marine Waste on Terceira Island – Ilha Terceira
- 22 de Maio – Limpeza costeira na Lagoa; Organização: Futurismo Azores Whale Watching – Ilha de São Miguel
- 22 de Maio – Limpeza costeira na Vila; Organização: Eco-Escola do Corvo – Ilha do Corvo
- 22 de Maio – Limpeza costeira na Madalena; Organização: Pico Nature CleanUp – Ilha do Pico
- 22 de Maio – Limpeza costeira na Vila da Praia; Organização: António Domingues, Embaixador OCEANLIT – Ilha Graciosa
- 22 de Maio – Limpeza costeira na Fajã Grande; Organização: Gustavo Alves, Embaixador OCEANLIT– Ilha das Flores
- 22 de Maio – Limpeza subaquática nas Velas; Organização: Câmara Municipal das Velas – Ilha de S. Jorge
- 22 de Maio – Limpeza costeira na Praia no Norte; Organização: Andrew Gaunt, Embaixador OCEANLIT – Ilha do Faial
 - 22 de Maio – Limpeza costeira na Praia Vinha d’Areia; Organização: Terra Azul Animação Turística Lda. – Ilha de S. Miguel
- 22 de Maio – Limpeza Costeira no Praia do Morro, Povoação; Organização: Clube Naval da Povoação/SPEA – Ilha de S. Miguel
 - 23 de Maio – Limpeza costeira/subaquática na Praia da Vitória; Organização: Câmara municipal da Praia da Vitória – Ilha Terceira
- 29 de Maio – Limpeza costeira na Zona da Vigia da Baleia; Organização: Junta de Freguesia da Ribeirinha – Ilha de S. Miguel
- 4 de Junho – Limpeza costeira no Pesqueiro da Algarvia; Organização: Junta de Freguesia da Algarvia - Ilha de São Miguel 
- 4 de Junho – Limpeza costeira no Porto de recreio das Lajes; Organização: Câmara Municipal das Lajes do Pico – Ilha do Pico
- 5 de Junho – Limpeza subaquática no Porto de recreio das Lajes; Organização: Câmara Municipal das Lajes do Pico – Ilha do Pico
EN 🇬🇧
The Regional Directorate for Sea Affairs (DRAM), partner of the LIFE IP AZORES NATURA project, marks on May 22nd, the European Day of the Sea, with the opening of Azores Entre-Mares campaign and the beginning of coastal and underwater cleaning campaigns for marine litter in the archipelago, in the scope of the actions “C10.1: Minimizing the impact of marine litter on coastal marine habitats” and “C10.2: Coastal habitat management - coastal reefs” of the Life IP Azores Natura Project and the objectives of the OceanLit Project, with the launch of the “OceanLit Ambassadors” initiative.
Thus, we hereby invite all people and/or organizations/institutions to organize coastal and/or underwater clean-ups. All cleaning actions organized throughout this year will be part of the above-mentioned projects, so we kindly request that the organization of coastal/underwater cleaning actions to be done in coordination with DRAM, for better compatibility of initiatives in space and time. As such, we ask that you contact us by e-mail at lixomarinho@azores.gov.pt, sending us all the information about the event (date, place and organizer of the cleaning). DRAM will provide a poster in an editable format alluding to the theme and provide the necessary indications and support.
The actions developed will be widely disseminated in the local press, on the Facebook page of DRAM and the LIFE IP Azores Natura Project, and on the websites https://portal.azores.gov.pt/web/acores-entre-mares and www.lixomarinho.azores.gov.pt.
So far, the following cleanings are already scheduled:
- May 21st - Coastal cleaning in Lajes; Organization: Câmara Municipal das Lajes do Pico – Pico island
- May 22nd – Coastal cleaning in S. Mateus; Organization: Marine Waste on Terceira Island – Terceira island
- May 22nd – Coastal cleaning in Lagoa; Organization: Futurismo Azores Whale Watching – São Miguel island
- May 22nd – Coastal cleaning in Vila; Organization: Eco-Escola do Corvo – Corvo Island
- May 22nd – Coastal cleaning in Madalena; Organization: Pico Nature CleanUp – Pico island
- May 22nd – Coastal cleaning in Vila da Praia; Organization: António Domingues, Embaixador OCEANLIT – Ilha Graciosa  – Graciosa island
- May 22nd – Subaquatic cleaning in Velas; Organization: Câmara Municipal das Velas – S. Jorge island
- May 22nd – Coastal cleaning in Fajã Grande; Organization: Gustavo Alves, Embaixador OCEANLIT  – Flores island
- May 22nd – Coastal cleaning in Praia do Norte; Organization: Andrew Gaunt, Embaixador OCEANLIT – Faial island
- May 22nd – Coastal cleaning in Praia Vinha da Areia; Organization: Terra Azul Animação Turística Lda.  – S. Miguel island
- May 22nd – Coastal cleaning in Praia do Morro, Povoação; Organization: Clube Naval da Povoação/SPEA – S. Miguel island
- May 23nd – Coastal and subaquatic cleaning in Praia da Vitória; Organization: Câmara municipal da Praia da Vitória – Terceira Island
- May 29 th – Coastal cleaning in Vigia da Baleia – Organization: Junta de Freguesia da Ribeirinha – S. Miguel island
- June 4th – Coastal cleaning in Pesqueiro da Algarvia, Nordeste; Organization: Junta de Freguesia da Algarvia – S. Miguel island
- June 4th – Coastal cleaning in Porto de recreio das Lajes; Organization: Câmara Municipal das Lajes do Pico – Pico island
- June 5th – Subaquatic cleaning in Porto de recreio das Lajes; Organization: Câmara Municipal das Lajes do Pico – Pico island
#programalife #lifeprogramme #lifeipazoresnatura #redenatura2000 #natura2000network #diaeuropeudomar #europeandayofthesea #Entremares</t>
  </si>
  <si>
    <t>LIFE IP AZORES NATURA | 21.05.2021 | Dia da Rede Natura 2000 / Natura 2000 Network Day
PT 🇵🇹
Hoje, 21 de maio, celebra-se o dia da Rede Natura 2000 que foi criada em 1992 com o objetivo de assegurar a conservação, a longo prazo, de espécies e habitats ameaçados dentro do espaço da União Europeia.
Nos Açores, o LIFE IP AZORES NATURA tem a missão de intervir em todos os sítios da Rede Natura 2000 com o objetivo de, até 2027, melhorar o estado de conservação de espécies e habitats ameaçados.
EN 🇬🇧
Today, 21st of May, is the Natura 2000 Network Day. The Natura 2000 Network was created in 1992 with the objetive of ensuring the long-term conservation of endangered species and habitats within the European Union.
In the Azores, the LIFE IP AZORES NATURA's mission is to intervene in all Natura 2000 sites with the objective of, by 2027, improving the conservation status of endangered species and habitats.
📷 Fotografia/ Photo credits: Diana Pereira
🌐 Saiba mais sobre o LIFE IP AZORES NATURA: https://www.lifeazoresnatura.eu/
🌐 Find more about the LIFE IP AZORES NAUTRA: https://www.lifeazoresnatura.eu/en/
#ProgramaLIFE #LIFEprogramme #LIFEIPAZORESNATURA #RedeNatura2000</t>
  </si>
  <si>
    <t>LIFE IP AZORES NATURA | 22.05.2021 | Projeto IMPLAMAC / IMPLAMAC project
PT 🇵🇹
A Direção Regional dos Assuntos do Mar (DRAM), parceiro do LIFE IP AZORES NATURA, implementa desde 2019 o projeto IMPLAMAC (Interreg Mac), complementar ao LIFE, na Região Autónoma dos Açores, em parceria com a equipa do OKEANOS, que se dedica à realização de estudos científicos na área do lixo marinho e é liderada pelo investigador principal, Christopher Pham.
Juntamente com os restantes parceiros da Macaronésia (Canárias, Madeira e Cabo Verde), está a ser aplicado, entre outras ações, um programa de monitorização de microplásticos em praias e na superfície da água, permitindo assim a identificação de quais as zonas que apresentam maiores concentrações destes poluentes. O objetivo deste programa é perceber a extensão do impacte dos microplásticos no ecossistema marinho, e estudar soluções que mitiguem esses mesmos impactes.
▶️ Para saber mais sobre este projeto veja o vídeo promocional: https://www.youtube.com/watch?v=TFeRTvzP1Ek
🌐 Para acompanhar a implementação deste programa visite o website do LIFE IP AZORES NATURA, e fique a par das notícias: https://www.lifeazoresnatura.eu/
EN 🇬🇧
The Regional Directorate for Sea Affairs (DRAM), a partner of the LIFE IP AZORES NATURA, has implemented since 2019 the IMPLAMAC project (Interreg Mac), complementary to LIFE, in the Autonomous Region of the Azores, in partnership with the OKEANOS team, which is specialized in conducting scientific studies in the area of marine litter and is led by the principal investigator, Christopher Pham.
Along with the other Macaronesian partners (Canaries, Madeira and Cabo Verde), a program for monitoring microplastics on beaches and on water surfaces is being implemented, among other actions, thus allowing the identification of which areas have the greatest concentrations of these pollutants. The objective of this program is to understand the extent of the impact of microplastics on the marine ecosystem, and to study solutions that mitigate these same impacts.
▶️ To learn more about this project see the promotional video: https://www.youtube.com/watch?v=TFeRTvzP1Ek
🌐 To follow this program, visit the LIFE IP AZORES NATURA website: https://www.lifeazoresnatura.eu/en/
#ProgramaLIFE #LIFEProgramme #LIFEIPAZORESNATURA #RedeNatura2000 #LixoMarinho #MarineLitter</t>
  </si>
  <si>
    <t>LIFE IP AZORES NATURA | 24.05.2021 | Atividades Semana Nacional e Ibérica sobre Espécies Invasoras 🌿🌱 / National and Iberian Week Activities on Invasive Species 🌿🌱
PT 🇵🇹
Enquadrado nas ações E de comunicação e disseminação do projeto, o LIFE IP AOZRES NATURA volta a participar, como parceiro, na 2ª Semana Nacional e 1ª Semana Ibérica sobre Espécies Invasoras que irá decorrer entre os dias 29 de maio e 6 de junho. Para tal, e tendo em consideração que as atividades presenciais estão condicionadas, o LIFE IP AZORES NATURA irá divulgar um conjunto de 3 atividades online, em que todos poderão participar a partir de casa. Fique atento às redes sociais do projeto e participe!
EN 🇬🇧
As part of the E communication and dissemination actions of the project, LIFE IP AOZRES NATURA participates, as a partner, in the 2nd National Week and 1st Iberian Week on Invasive Species, that will take place between May 29th and June 6th. So, considering that presential activities are conditioned, LIFE IP AZORES NATURA will publish a set of 3 online activities, in which everyone can participate from home. Stay tuned to the project's social networks and participate!
🌐 Saiba mais sobre o LIFE IP AZORES NATURA em: https://www.lifeazoresnatura.eu/
🌐 Find more about the LIFE IP AZORES NATURA on: https://www.lifeazoresnatura.eu/en/
#ProgramaLIFE #LIFEprogramme #LIFEIPAZORESNATURA #RedeNatura2000 #siei2021 #snei2021 #inveco #invasoraspt #stopcortaderia #invasaqua</t>
  </si>
  <si>
    <t>LIFE IP AZORES NATURA | 26.05.2021 | Início da campanha de colheita do Banco de Sementes dos Açores 🍃/ Harvest campaign of the Azores Seed Bank 🍃
PT 🇵🇹
Iniciou-se, na passada semana, a campanha de colheita do Banco de Sementes dos Açores 2021, onde se incluem, não só, a colheita de sementes de espécies-alvo do projeto LIFE IP AZORES NATURA, como por exemplo a Euphorbia stygiana; Erica azorica; Lactuca watsoniana; Myosotis azorica; Myosotis marítima; e Prunus azorica, como também outras espécies endémicas dos Açores.
Relembramos que esta ação é enquadrada na sub-ação C3.1 do projeto LIFE IP AZORES NATURA “Conservação Ex-situ”.
EN 🇬🇧
The 2021 harvest campaign of the Azores Seed Bank started last week, which includes, not only, the harvesting of seeds of target species of the LIFE IP AÇORES NATURA project, such as Euphorbia stygiana; Eirca azorica; Lactuca watsonina; Myosotis azorica; Myosotis maritima; and Prunus azorica, as well as other species endemic to the Azores.
We remind you that this action is part of sub-action C3.1 of the LIFE IP AZORES NATURA project “Ex-situ conservation”.
🌐 Sabe mais sobre o LIFE IP AZORES NATURA em: https://www.lifeazoresnatura.eu/
🌐 Find more about the LIFE IP AZORES NATURA on: https://www.lifeazoresnatura.eu/en/
📷 Fotografias/ Photo credits: Joana Bettencourt
#ProgramaLIFE #LIFEProgramme #LIFEIPAZORESNATURA #RedeNatura2000 #BancodeSementes #SeedBank #ConservaçãoExsitu #ExsituConservation</t>
  </si>
  <si>
    <t>LIFE IP AZORES NATURA | 28.05.2021 | Apresentação da equipa de operacionais da ilha da Terceira / Operational team from Terceira island
PT 🇵🇹
Dando continuidade à nossa rubrica mensal que dá a conhecer as equipas operacionais contratadas pelo LIFE IP AZORES NATURA em todas as ilhas dos Açores, hoje viajamos até à Terceira para dar a conhecer a equipa de assistentes operacionais que está sediada nessa ilha.
Relembramos que, na Terceira, o LIFE IP AZORES NATURA irá intervir em 10 locais com o intuito de preservar espécies e habitats que nesses locais existem, nomeadamente, na Vinagreira, Rocha do Juncal, Biscoito da Ferreira, Furnas do Enxofre, Lagoa do Negro, Lomba, Pico Alto e Tamujal, Quinta da Madalena, Ribeira dos Gatos e Terra Brava.
EN 🇬🇧
Continuing with our monthly article, which the operational teams contracted by LIFE IP AZORES NATURA in all the islands of the Azores are known, today we travel to Terceira Island to present its team of operational assistants.
We recall that, on Terceira, LIFE IP AZORES NATURA will intervene in 10 places in order to preserve species and habitats, namely, Vinagreira, Rocha do Juncal, Biscoito da Ferreira, Furnas do Enxofre, Lagoa do Negro, Lomba, Pico Alto and Tamujal, Quinta da Madalena, Ribeira dos Gatos and Terra Brava.
📷 Fotografias/ Photo credits: Parque Natural da Terceira
🌐 Sabe mais sobre o LIFE IP AZORES NATURA em: https://www.lifeazoresnatura.eu/
🌐 Find more about the LIFE IP AZORES NATURA in: https://www.lifeazoresnatura.eu/en/
#ProgramaLIFE #LIFEProgramme #LIFEIPAZORESNATURA #RedeNatura2000 #EquipadeOperacionais #OperacionalTeam #Terceira #terceiraisland</t>
  </si>
  <si>
    <t>LIFE IP AZORES NATURA | 30.05.2021 | TOP 5 – As maiores Zonas de Proteção Especial (ZPE) dos Açores / TOP 5 – The 5 biggest Special Protection Areas (SPA) in the Azores
PT 🇵🇹
A Rede Natura 2000 é uma rede ecológica coerente, constituída por Zonas de Proteção Especial (ZPE), Zonas Especiais de Conservação (ZEC), e por Sítios de Importância Comunitária (SIC).
Nos Açores existem 15 Zonas de Proteção Especial (ZPE) que se destinam, essencialmente, a assegurar a aplicação da Diretiva Aves que tem como objetivos fundamentais, não só a proteção de todas as aves incluídas no anexo A-I do mesmo Decreto, assim como espécies de aves migratórias.
Hoje apresentamos as maiores Zonas de Proteção Especial dos Açores.
EN 🇬🇧
The Natura 2000 Network is a coherent ecological network, consisting of Special Protection Areas (SPA), Special Areas of Conservation (SAC), and Sites of Community Importance (SCI).
In the Azores, there are 15 Special Protection Areas (SPA) that are essentially intended to ensure the application of the Birds Directive, which has the fundamental objectives, not only the protection of all birds included in Annex AI of the same Decree, as well as migratory birds.
Today we bring you the biggest Special Protection Areas of the Azores.
1. ZPE do Pico da Vara/Ribeira do Guilherme – 6067,28 ha
2. ZPE da Zona Central do Pico – 6019,20 ha
3. ZPE da Caldeira e Capelinhos – 2047,10 ha
4. ZPE da Costa e Caldeirão – 701,54 ha
5. ZPE do Ilhéu do Topo e Costa Adjacente – 369,75 ha
🌐 Sabe mais sobre o LIFE IP AZORES NATURA em: https://www.lifeazoresnatura.eu/
🌐 Find more about the LIFE IP AZORES NATURA in: https://www.lifeazoresnatura.eu/en/
#ProgramaLIFE #LIFEProgramme #LIFEIPAZORESNATURA #RedeNatura2000 #Natura2000</t>
  </si>
  <si>
    <t>LIFE IP AZORES NATURA | 31.05.2021 | Concurso de fotografia – Vamos fotografar invasoras? 📷 / Photography Contest – Let’s photograph invasive species? 📷
PT 🇵🇹
Enquadrado na 2ª Semana Nacional e 1ª Semana Ibérica sobre Espécies Invasoras, o LIFE IP AZORES NATURA, que se associou a esta iniciativa, promove um concurso de fotografia relacionado com a temática. O objetivo é incentivar a identificação de espécies invasoras e melhorar o conhecimento generalizado sobre as mesmas.
Submeta a(s) sua(s) fotografia(s) para o e-mail do LIFE IP AZORES NATURA: lifeip.azoresnatura@azores.gov.pt, até 4 de junho, e habilite-se a que a sua fotografia faça parte da próxima exposição e de outros recursos educativos do LIFE IP AZORES NATURA, com os devidos direitos de autor.
🌐 Para mais informações sobre o concurso, consulte o regulamento disponível no nosso website: https://www.lifeazoresnatura.eu/
EN 🇬🇧
Framed in the 2nd National Week and 1st Iberian Week on Invasive Species, LIFE IP AZORES NATURA joined this initiative and is promoting a photography contest related to the theme. The objective is to encourage the identification of invasive species and improve the general knowledge on this subject.
Submit your photo(s) to the e-mail of LIFE IP AZORES NATURA: lifeip.azoresnatura@azores.gov.pt, until 4 June, and your photo may be part of the next exhibition and other educational resources of LIFE IP AZORES NATURA, with due copyright.
🌐 For more information about the contest, see the regulation available on our website: https://www.lifeazoresnatura.eu/en
#ProgramaLIFE #LIFEprogramme #LIFEIPAZORESNATURA #RedeNatura2000 #siei2021 #snei2021 #inveco #invasoraspt #stopcortaderia #invasaqua #concursofotografico #photographycontest</t>
  </si>
  <si>
    <t>LIFE IP AZORES NATURA | 01.06.2021 | Navios da Atlanticoline vão passar a monitorizar a biodiversidade marinha dos Açores, no âmbito do projeto LIFE IP AZORES NATURA / Atlanticoline ferries will start monitoring the marine biodiversity of the Azores, within the frame of the LIFE IP AZORES NATURA project
PT 🇵🇹
A Direção Regional dos Assuntos do Mar e a Atlânticoline, S.A. reuniram-se, no passado dia 25 de maio, na Horta, com o objetivo de cooperar para a conservação da biodiversidade marinha dos Açores. Esta importante colaboração é estabelecida ao abrigo do projeto LIFE IP AZORES NATURA, e será concretizada num protocolo de cooperação, a celebrar entre as duas entidades.
A articulação entre a Atlânticoline e a DRAM prevê o registo sistemático, por observadores embarcados, da megafauna e do lixo marinho que são avistáveis a partir dos navios da empresa transportadora. Em paralelo, será divulgada informação regular sobre as espécies marinhas observadas durante as viagens.
A informação obtida no programa de monitorização que se inicia agora será analisada e considerada no processo de revisão da Rede das Áreas Marinhas Protegidas dos Açores (RAMPA), processo esse que decorre a cargo da DRAM. No âmbito do Projeto LIFE IP AZORES NATURA, esta direção regional prepara também a designação de novas áreas marinhas protegidas, áreas essas que passarão a integrar o Parque Marinho dos Açores, uma vez revisto, aumentando significativamente a área do espaço marítimo dos Açores que se encontra efetivamente protegida, dando assim cumprimento aos compromissos internacionalmente assumidos.
EN 🇬🇧
The Regional Directorate for Sea Affairs (DRAM) and Atlânticoline, S.A. met, on May 25, in Horta, with the aim of cooperating for the conservation of the Azorean marine biodiversity. This important collaboration is established under the LIFE IP AZORES NATURA project, and will be implemented in a cooperation protocol to be celebrated between the two entities.
The articulation between Atlânticoline and the DRAM provides for the systematic registration, by on-board observers, of the megafauna and marine litter that can be seen from the ferries. In parallel, regular information on marine species observed during journeys will be released.
The information obtained in the monitoring program that is now starting will be analyzed and considered in the review process of the Azores Marine Protected Areas Network (RAMPA), a process that is carried out by the DRAM. Within the frame of the LIFE IP AZORES NATURA project, this regional department also prepares the designation of new marine protected areas, which will become part of the Azores Marine Park, once revised, significantly increasing the area of the Azorean maritime space that is effectively protected, thus fufilling the internationally assumed commitments.
🌐 Saiba mais sobre o LIFE IP AZORES NATURA em: https://www.lifeazoresnatura.eu/ 
🌐 Find more about the LIFE IP AZORES NATURA on: https://www.lifeazoresnatura.eu/en/ 
#ProgramaLIFE #LIFEprogramme #LIFEIPAZORESNATURA #RedeNatura2000 #DRAM #RAMPA #ParqueMarinhodosAçores</t>
  </si>
  <si>
    <t>Secretário Regional do Ambiente e Alterações Climáticas entrega embarcação marítima ao Serviço de Ambiente da Ilha do Corvo</t>
  </si>
  <si>
    <t>Evento formativo - Recuperação de ecossistemas</t>
  </si>
  <si>
    <t>\\s5535srv\lifeipazoresnatura\11 - Açoes\Ação E4 - Programa Educaçao Ambiental\Inquéritos atividades\2021.06.30 - Evento Formativo Online - Recuperação de ecossistemas</t>
  </si>
  <si>
    <t>Peddy-paper na Ponta do Castelo</t>
  </si>
  <si>
    <t>Ponta do Castelo</t>
  </si>
  <si>
    <t>Os participantes poderam contactar com as principais características e espécies deste local que faz parte da Rede Natura 2000</t>
  </si>
  <si>
    <t>Tesouros do Castelo</t>
  </si>
  <si>
    <t>School Park activity</t>
  </si>
  <si>
    <t>Juntos pelo Futuro do nosso Património Natural</t>
  </si>
  <si>
    <t>Escola Básica e Secundária de Santa Maria</t>
  </si>
  <si>
    <t>Os alunos compreenderam os aspetos fundamentais de um projeto LIFE e a importância de mecanismos de conservação da natureza. Aprenderam também os principais objetivos e aspetos do LIFE IP AZORES NATURA</t>
  </si>
  <si>
    <t>Instalação de Contadores em Trilhos abrangidos pela Rede Natura 2000</t>
  </si>
  <si>
    <t>Conselho consultivo da Graciosa</t>
  </si>
  <si>
    <t>Remoção de exóticas na Turfeira da Lomba</t>
  </si>
  <si>
    <t>Turfeira da Lomba</t>
  </si>
  <si>
    <t>Os participantes removeram uma quantidade significativa de criptomérias da zona de intervenção da Turfeira da Lomba</t>
  </si>
  <si>
    <t>Formação em candidaturas ao Programa LIFE</t>
  </si>
  <si>
    <t>2021.04.26 - Juntos Pelo Futuro do Nosso Património Natural - Santa Maria - Atividade Parque Escola</t>
  </si>
  <si>
    <t>2021.04.27 - Conselho Consultivo PNI Pico</t>
  </si>
  <si>
    <t>2021.04.27 - Juntos Pelo Futuro do Nosso Património Natural - Santa Maria - Atividade Parque Escola</t>
  </si>
  <si>
    <t>2021.04.29 - Juntos Pelo Futuro do Nosso Património Natural - Santa Maria - Atividade Parque Escola</t>
  </si>
  <si>
    <t>2021.04.30 - Formação GesFlorA (capacitação C2.1)</t>
  </si>
  <si>
    <t>2021.05.04 - Saída de campo - Faial - Gaivotas</t>
  </si>
  <si>
    <t>2021.05.05 - Instalação escada quebra-costas Ilhéu de Baixo</t>
  </si>
  <si>
    <t>2021.05.05 - Instalação sapata para contador Caminho dos Burros - Pico</t>
  </si>
  <si>
    <t>2021.05.10 - Instalação vedação Caveiro - Pico</t>
  </si>
  <si>
    <t>2021.05.13 - Censo de gaivota - Graciosa</t>
  </si>
  <si>
    <t>2021.05.13 - Censo de gaivota de barco - Pico</t>
  </si>
  <si>
    <t>2021.05.21 - Censo de gaivota - Corvo</t>
  </si>
  <si>
    <t>2021.05.25 - Feira do Ambiente_Praia da Vitoria</t>
  </si>
  <si>
    <t>2021.05.25 - Reuniao Equipa Serviços Ecossistemas</t>
  </si>
  <si>
    <t>2021.05.28 - Saída Isoetes e Euphrasia - Pico</t>
  </si>
  <si>
    <t>2021.06.01 - Lagoa do Negro_morte em pe e sphagnum</t>
  </si>
  <si>
    <t>2021.06.02 - Censo de garajau - São Jorge</t>
  </si>
  <si>
    <t>2021.06.02 - Instalação contador Caminho dos Burros - Pico</t>
  </si>
  <si>
    <t>2021.06.05 - Transporte ninhos artificiais para os ilhéus da Graciosa</t>
  </si>
  <si>
    <t>2021.06.07 - Faial - Descida Caldeira</t>
  </si>
  <si>
    <t>2021.06.09-10 - Instalação ninhos artificiais - Ilhéu de Baixo - Graciosa</t>
  </si>
  <si>
    <t>2021.06.15 - Conselho Consultivo Terceira</t>
  </si>
  <si>
    <t>2021.06.21 - Tesouros do Castelo - Atividade Parque Escola</t>
  </si>
  <si>
    <t>2021.06.22-23 - Instalação ninhos artificiais - Ilhéu da Praia - Graciosa</t>
  </si>
  <si>
    <t>2021.06.23 - Peddy-papper na ponta do Castelo</t>
  </si>
  <si>
    <t>2021.06.28 - Vandalismo vedação Lagoa Paul Pico</t>
  </si>
  <si>
    <t>2021.07.01 - Contador de Santa Maria</t>
  </si>
  <si>
    <t>2021.07.09 - Atividade de Voluntariado na Turfeira da Lomba</t>
  </si>
  <si>
    <t>2021.07.13 - Remoção de invasoras_Fajã dos Cubres_São Jorge</t>
  </si>
  <si>
    <t>2021.07.14 - Conselho Consultivo da Graciosa</t>
  </si>
  <si>
    <t>2021.07.15 - Material vedação Pico</t>
  </si>
  <si>
    <t>2021.07.16 - Estaçao contador Corvo</t>
  </si>
  <si>
    <t>2021.07.20 - CRADS - Terceira</t>
  </si>
  <si>
    <t>2021.07.20-27 - Remoção de invasoras_Lagoa do Fogo_São Miguel</t>
  </si>
  <si>
    <t>2021.07.21 - Remoção de invasoras_Ribeira Lomba_Faial_início dos trabalhos</t>
  </si>
  <si>
    <t>2021.07.23 - Linha de segurança Graciosa</t>
  </si>
  <si>
    <t>2021.07.26 - Protetores individuais plantas</t>
  </si>
  <si>
    <t>2021.07.27 - Conselho Consultivo Corvo</t>
  </si>
  <si>
    <t>2021.07.28 - Recolha de sementes_São Miguel</t>
  </si>
  <si>
    <t>2021.07.29 - Recolha Euphrasia e substrato_São Jorge</t>
  </si>
  <si>
    <t>2021.08.2-6 - Ação Piloto Invasoras Corvo</t>
  </si>
  <si>
    <t>2021.08.3-4 - Montagem Linha de Segurança Graciosa</t>
  </si>
  <si>
    <t>2021.08.06 - Remoção de invasoras_Ribeira Lomba_Faial_resultados</t>
  </si>
  <si>
    <t>2021.08.11 - Reunião networking_LIFE Maronesa</t>
  </si>
  <si>
    <t>Fotografias de uma atividade do LIFE IP AZORES NATURA Parque Escola na ilha de Santa Maria</t>
  </si>
  <si>
    <t>Conselho Consultivo do Parque Natural do Pico</t>
  </si>
  <si>
    <t>Saída de campo para observação de gaivotas no Monte da Guia - Faial</t>
  </si>
  <si>
    <t>Instalação de um sistema de escadas quebra-costas no Ilhéu de Baixo - Graciosa</t>
  </si>
  <si>
    <t>Preparação de base para instalação do contador no caminho dos Burros</t>
  </si>
  <si>
    <t>Instalação de vedação no caminho dos Burros</t>
  </si>
  <si>
    <t>Censo de gaivota - Graciosa</t>
  </si>
  <si>
    <t>Censo de gaivota - Corvo</t>
  </si>
  <si>
    <t>Censo de gaivota - Pico</t>
  </si>
  <si>
    <t>Censo de garajau - São Jorge</t>
  </si>
  <si>
    <t>Faial - Descida Caldeira</t>
  </si>
  <si>
    <t>Instalação ninhos artificiais - Ilhéu de Baixo - Graciosa</t>
  </si>
  <si>
    <t>Conselho Consultivo Terceira</t>
  </si>
  <si>
    <t>Tesouros do Castelo - Atividade Parque Escola</t>
  </si>
  <si>
    <t>Instalação ninhos artificiais - Ilhéu da Praia - Graciosa</t>
  </si>
  <si>
    <t>Vandalismo vedação Lagoa Paul Pico</t>
  </si>
  <si>
    <t>Conselho Consultivo da Graciosa</t>
  </si>
  <si>
    <t>Estaçao contador Corvo</t>
  </si>
  <si>
    <t>CRADS - Terceira</t>
  </si>
  <si>
    <t>Protetores individuais plantas</t>
  </si>
  <si>
    <t>Conselho Consultivo Corvo</t>
  </si>
  <si>
    <t>Ação Piloto Invasoras Corvo</t>
  </si>
  <si>
    <t>Lagoa do Negr, morte em pe e sphagnum</t>
  </si>
  <si>
    <t>Transporte ninhos arti, 2021.06.05 - Transporte ninhos artificiais para os ilhéus da Graciosa</t>
  </si>
  <si>
    <t>saída Isoetes e Euphrasia - Pico</t>
  </si>
  <si>
    <t>Serv, 2021.05.25 - Reuniao Equipa Serviços Ecossistemas</t>
  </si>
  <si>
    <t>Instalação contador Caminho dos Burros - Pico</t>
  </si>
  <si>
    <t>Ambi, Praia da Vitoria</t>
  </si>
  <si>
    <t>Fotos Cátia Freitas | Fotos Joana Bettencourt ! Fotos Sol</t>
  </si>
  <si>
    <t>Peddy-papper na ponta do Castelo - Atividade Parque Aberto Santa Maria</t>
  </si>
  <si>
    <t>Instalação do Contador de Santa Maria</t>
  </si>
  <si>
    <t xml:space="preserve"> Atividade de Voluntariado na Turfeira da Lomba - Parque Aberto</t>
  </si>
  <si>
    <t>Remoção de invasoras - Fajã dos Cubres - São Jorge</t>
  </si>
  <si>
    <t>Material para a construção da vedação Pico</t>
  </si>
  <si>
    <t>Remoção de invasoras na Lagoa do Fogo - São Miguel</t>
  </si>
  <si>
    <t>Início dos trabalhos de remoção de invasorsa na Ribeira da Lomba - Faial</t>
  </si>
  <si>
    <t>Instalação da  Linha de segurança no ilhéu de Baixo Graciosa</t>
  </si>
  <si>
    <t>Recolha de sementes - São Miguel</t>
  </si>
  <si>
    <t>Recolha de sementes de Euphrasia - São Jorge</t>
  </si>
  <si>
    <t>Montagem de linha de segurança</t>
  </si>
  <si>
    <t>Remoção de invasoras na Ribeira da Lomba - Faial - resultados</t>
  </si>
  <si>
    <t>Reunião networking - LIFE Maronesa</t>
  </si>
  <si>
    <t>Joana Lourenço | Luís Aguiar | Sol</t>
  </si>
  <si>
    <t>2021.08.11</t>
  </si>
  <si>
    <t>Conselho Consultivo do Corvo</t>
  </si>
  <si>
    <t>Terceira</t>
  </si>
  <si>
    <t>LIFE IP AZORES NATURA | 04.06.2021 | Concurso de fotografia – Vamos fotografar invasoras? 📷 / Photography Contest – Let’s photograph invasive species? 📷
PT 🇵🇹
Relembramos que, até ao final do dia de hoje, estamos ainda a aceitar fotografias para o concurso "Vamos fotografar invasoras?"
🌐 Para mais informações sobre o concurso, consulte o regulamento disponível no nosso website: https://www.lifeazoresnatura.eu/
EN 🇬🇧
We remind you that, until the end of today, we are still accepting photographs for the contest "Let’s photograph invasive species?".
🌐 For more information about the contest, see the regulation available on our website: https://www.lifeazoresnatura.eu/en
#ProgramaLIFE #LIFEprogramme #LIFEIPAZORESNATURA #RedeNatura2000 #siei2021 #snei2021 #inveco #invasoraspt #stopcortaderia #invasaqua #concursofotografico #photographycontest</t>
  </si>
  <si>
    <t>LIFE IP AZORES NATURA | 03.06.2021 | Quiz – LIFE IP AZORES NATURA / Quiz - LIFE IP AZORES NATURA
PT 🇵🇹
Enquadrado na 2ª Semana Nacional e 1ª Semana Ibérica sobre Espécies Invasoras, o LIFE IP AZORES NATURA organizou um Quiz para testar os conhecimentos dos nossos seguidores sobre a temática.
Teste o nosso Quiz, e fique a conhecer as espécies exóticas e invasoras mais comuns nas ilhas açorianas.
Link para o quiz: https://docs.google.com/…/1FAIpQLSeHbnQfYJTweD86C…/viewform…
EN 🇬🇧
Framed on the 2nd National Week and 1st Iberian Week on Invasive Species, the LIFE IP AZORES NATURA team project prepared a quiz to test our follower’s knowledge on invasive alien species.
Try our quiz, and get to know the most common alien and invasive species in the Azorean islands.
Link for the quiz: https://docs.google.com/…/1FAIpQLSeHbnQfYJTweD86C…/viewform…
🌐 Saiba mais sobre o LIFE IP AZORES NATURA em: https://www.lifeazoresnatura.eu/
🌐 Find more about LIFE IP AZORES NATURA on: https://www.lifeazoresnatura.eu/en/
#ProgramaLIFE #LIFEprogramme #LIFEIPAZORESNATURA #RedeNatura2000 #siei2021 #snei2021 #inveco #invasoraspt #stopcortaderia #invasaqua #quiz</t>
  </si>
  <si>
    <t xml:space="preserve">🇵🇹 O LIFE IP AZORES NATURA deslocou-se ao Corvo, na semana passada, para preparar o arranque da ação Projeto piloto de prevenção e resposta rápida às Espécies Exóticas Invasoras*, que está a ser desenvolvida não só no Corvo, mas também em La Palma (Canárias).
Durante esta visita à mais pequena ilha dos Açores, a equipa do projeto reuniu-se com várias entidades importantes para o sucesso desta ação, nomeadamente a Escola Básica e Secundária Mouzinho da Silveira, CTT – Correios de Portugal, S.A., Azores Airlines, o Serviço de Desenvolvimento Agrário, o Gestor dos Baldios de Ilha e a Câmara Municipal do Corvo.
Com o intuito de envolver a população, também foram organizados diversos eventos, entre eles um passeio pelas imediações da vila, de forma a sensibilizar os habitantes da ilha relativamente à temática da flora invasora e identificação destas plantas, bem como uma sessão pública para dar a conhecer as intervenções planeadas no âmbito desta ação.
Descubra mais sobre este projeto coordenado pela Secretaria Regional do Ambiente e Alterações Climáticas em www.lifeazoresnatura.eu/.
🇬🇧 The LIFE IP AZORES NATURA travelled to Corvo, last week, to prepare the implementation of the action Pilot project for prevention and rapid response to Invasive Alien Species*, which is being developed not only on Corvo, but also on La Palma (Canary Islands).
On this visit to the smaller island of the Azores, the project team met with several entities important for the success of the intervention, namely the Elementary and Secondary School Mouzinho da Silveira, the post office CTT – Correios de Portugal S.A., Azores Airlines, the Agrarian Development Service, the manager of the island’s public pasture lands and the Corvo City Council.
In order to involve the population, several events were organized, including a walk in the vicinity of the village to raise awareness among the island's inhabitants regarding the issue of invasive species and their identification, as well as a public session to provide information on the planned interventions in this action’s scope.
Find out more about this project coordinated by the Regional Secretariat for the Environment and Climate Change on www.lifeazoresnatura.eu/en/.
*C11
#governodosaçores #azoresgovernment #sraac #draac #ambiente #environment #alteraçõesclimáticas #climatechange #programalife #lifeprogramme #lifeipazoresnatura #redenatura2000 #natura2000 #parquesnaturaisdosaçores #azoresnatureparks #açores #azores #natureza #nature #corvo #ilhadocorvo #corvoisland #lapalma
🇪🇺 Com o apoio financeiro do Programa LIFE da União Europeia. With the financial support of the LIFE Programme of the European Union.
RN2000
</t>
  </si>
  <si>
    <t>À Descoberta das Plantas Endémicas
Conheça mais acerca deste projeto em LIFE IP Azores Natura</t>
  </si>
  <si>
    <t>🇵🇹 𝘈𝘯𝘨𝘦𝘭𝘪𝘤𝘢 𝘭𝘪𝘨𝘯𝘦𝘴𝘤𝘦𝘯𝘴 no Jardim Botânico do Faial pela primeira vez!
A Secretaria Regional do Ambiente e Alterações Climáticas tem, pela primeira vez, em cultivo, na coleção de plantas do Jardim Botânico do Faial a espécie angélica (𝘈𝘯𝘨𝘦𝘭𝘪𝘤𝘢 𝘭𝘪𝘨𝘯𝘦𝘴𝘤𝘦𝘯𝘴), resultado dos ensaios de germinação que ocorreram no Banco de Sementes no âmbito do LIFE IP AZORES NATURA.
Para saber mais sobre esta notícia visite o nosso website: https://www.lifeazoresnatura.eu/
🇬🇧 𝘈𝘯𝘨𝘦𝘭𝘪𝘤𝘢 𝘭𝘪𝘨𝘯𝘦𝘴𝘤𝘦𝘯𝘴 at the Faial Botanic Garden for the first time!
The Regional Secretariat for the Environment and Climate Change has in cultivation, in the plant collection of the Faial Botanic Garden, the species 𝘈𝘯𝘨𝘦𝘭𝘪𝘤𝘢 𝘭𝘪𝘨𝘯𝘦𝘴𝘤𝘦𝘯𝘴 as a result of germination tests that took place in the Seed Bank under the LIFE IP NATURA AZORES project.
To learn more about this news, visit our website: https://www.lifeazoresnatura.eu/en
#governodosaçores #azoresgovernment #sraac #draac #ambiente #environment #alteraçõesclimáticas #climatechange #programalife #lifeprogramme #lifeipazoresnatura #redenatura2000 #natura2000 #parquesnaturaisdosaçores #azoresnatureparks #açores #azores #natureza #nature #educaçãoambiental #environmentaleducation #jardimbotânicodofaial #faialbotanicgarden #endemicplant #plantaendêmica #angelicalignescens #angélica #plantarara #rareplant
🇪🇺 Com o apoio financeiro do Programa LIFE da União Europeia. With the financial support of the LIFE Programme of the European Union.
RN 2000</t>
  </si>
  <si>
    <t>🇵🇹 𝘞𝘰𝘳𝘬𝘴𝘩𝘰𝘱 de identificação de espécies exóticas em La Palma
A Fundação Canarina da Reserva Mundial da Biosfera de La Palma organizou um 𝘸𝘰𝘳𝘬𝘴𝘩𝘰𝘱 para identificar plantas invasoras ou com potencial invasor, no âmbito do projeto LIFE IP AZORES NATURA, coordenado pela Secretaria Regional do Ambiente e Alterações Climáticas, com o apoio do Departamento de Ambiente e Emergências do Conselho de Ilha de La Palma. Este 𝘸𝘰𝘳𝘬𝘴𝘩𝘰𝘱, levado a cabo pelo botânico especialista Miguel Antonio Padrón Mederos, contou também com a colaboração do Governo das Ilhas Canárias, através da Rede Canária de Alerta Rápido para a Deteção e Intervenção de Espécies Exóticas Invasoras (RedEXOS).
A iniciativa reuniu 25 profissionais, entre agentes ambientais, guias e técnicos do Conselho de Ilha de La Palma, do Parque Nacional da Caldera de Taburiente, Alfândega e Guarda Civil, estes últimos também pertencentes ao Serviço de Proteção da Natureza (SEPRONA) e ao Serviço Fiscal responsável pela fiscalização portuária e aeroportuária.
🇪🇸 Taller de identificación de plantas exóticas invasoras
La Fundación Canaria Reserva Mundial de la Biosfera de La Palma organizó un taller de identificación de plantas invasoras o con potencial invasor, vinculado a su participación en el proyecto LIFE IP AZORES NATURA con el apoyo del Área de Medio Ambiente y Emergencias del Cabildo Insular de La Palma. El citado taller, impartido por el botánico especialista Miguel Antonio Padrón Mederos, contó además con la colaboración del Gobierno de Canarias, a través de la Red de Alerta Temprana de Canarias para la Detección e Intervención de Especies Exóticas Invasoras (RedEXOS).
La iniciativa reunió a 25 profesionales entre agentes medioambientales, guías y personal técnico del Cabildo Insular de La Palma, el Parque Nacional de la Caldera de Taburiente, Aduanas y Guardia Civil, en este último caso pertenecientes tanto al Servicio de Protección de la Naturaleza (SEPRONA) como al Servicio Fiscal responsable de las inspecciones portuarias y aeroportuarias.
🇬🇧 Invasive plants identification workshop
The La Palma Biosphere Reserve developed a workshop aimed at the identification of invasive or potentially invasive plants, under the LIFE IP AZORES NATURA, project coordinated by the Regional Secretariat for the Environment and Climate Change, with the support of the Environment and Emergencies Department of the Council of Island of La Palma. This workshop, tutored by the botanist Miguel Antonio Padrón Mederos, was also backed by the Canary Islands' Early Warning Network for the Detection of Invasive Alien Species (RedEXOS).
The event gathered 25 professionals (agents, guides and technical staff) belonging to the Council of Island of La Palma, Caldera de Taburiente National Park, Customs and Civil Guard. In the latter case, attendees belonged to both the Nature Protection Squad (SEPRONA) and the Tax and Customs Service, in charge of border inspection duties.
Fotografia/photo: Reserva da Biosfera de La Palma
#governodosaçores #azoresgovernment #sraac #draac #ambiente #environment #alteraçõesclimáticas #climatechange #programalife #lifeprogramme #lifeipazoresnatura #redenatura2000 #natura2000 #lapalma #espéciesexóticasinvasoras #invasivealienspecies 
🇪🇺 Com o apoio financeiro do Programa LIFE da União Europeia. | With the financial support of the LIFE Programme of the European Union. | Con el apoyo financiero del Programa LIFE de la Unión Europea.
RN2000</t>
  </si>
  <si>
    <t>🇵🇹 Projetos LIFE presentes no Conselho Consultivo do Corvo
Os projetos LIFE IP AZORES NATURA e LIFE IP CLIMAZ apresentaram o balanço dos seus trabalhos no Conselho Consultivo do Parque Natural do Corvo.
O LIFE IP AZORES NATURA mostrou os trabalhos de conservação efetuados nesta ilha e o planeamento das próximas ações, como a ação-piloto* para a deteção precoce de plantas exóticas invasoras, em parceria com La Palma.
Por sua vez, o LIFE IP CLIMAZ fez a sua primeira intervenção neste Conselho com uma apresentação geral do projeto e dos trabalhos a desenvolver, pretendendo-se manter e ampliar o envolvimento dos intervenientes regionais com os trabalhos do projeto numa perspetiva de participação.
A Secretaria Regional do Ambiente e Alterações Climáticas convida-o a saber mais sobre estes projetos em https://www.lifeazoresnatura.eu/ e https://www.facebook.com/LIFEIPAZORESNATURA.
🇬🇧 LIFE projects present at the Corvo Advisory Board
LIFE IP AZORES NATURA and LIFE IP CLIMAZ projects presented their work at the Corvo Nature Park Advisory Board.
The LIFE IP AZORES NATURA showed the conservation works developed on this island and the future actions planned, as the pilot action* for the early detection of invasive alien plants, in partnership with La Palma.
In another spectrum, the LIFE IP CLIMAZ made its first intervention in this Council with a general presentation of the project and the work to be developed, intending to maintain and expand the involvement of regional stakeholders with the project’s work in a perspective of participation.
The Regional Secretariat for the Environment and Climate Change invites you to find more about these projects on https://www.lifeazoresnatura.eu/en/ e https://www.facebook.com/LIFEIPAZORESNATURA.
*C11
#governodosaçores #azoresgovernment #sraac #draac #ambiente #environment #alteraçõesclimáticas #climatechange #programalife #lifeprogramme #lifeipazoresnatura #lifeipclimaz #redenatura2000 #natura2000 #parquesnaturaisdosaçores #azoresnatureparks #açores #azores #natureza #nature #corvo #ilhadocorvo #corvoisland #conselhoconsultivo #advisoryboard
🇪🇺 Com o apoio financeiro do Programa LIFE da União Europeia. With the financial support of the LIFE Programme of the European Union.
RN 2000</t>
  </si>
  <si>
    <t>🇵🇹 Hoje celebramos o Dia Mundial da Conservação da Natureza!
Criado pela Assembleia Geral das Nações Unidas, este dia tem como objetivo chamar a atenção para os problemas da conservação do património natural, reconhecendo que um ambiente saudável é fundamental para a qualidade de vida e sustentabilidade da nossa sociedade, assegurando o bem-estar das gerações presentes e futuras.
Com esta missão, a Secretaria Regional do Ambiente e Alterações Climáticas trabalha diariamente para a conservação da natureza dos Açores, através das diversas ações levadas a cabo pelos projetos LIFE VIDALIA, LIFE IP AZORES NATURA, LIFE BEETLES e LIFE CLIMAZ.
Exemplo disso foi o concurso de macrofotografia Zoom In: LIFE BEETLES, que levou a população açoriana a “observar bem de perto” os nossos insetos, cujos prémios entregamos hoje.
Parabéns aos vencedores e um agradecimento especial a todos os participantes e apoiantes do concurso!
Com o apoio de:
Casa dos Cedros (Flores) | Adega "A Buraca" (Pico) | Picowines (Pico) | Casa do Portinho (Terceira) | Azorean Biodiversity Group (Terceira) | Imaginália - Atelier de Sonhos (Terceira) | Instituto Açoriano de Cultura (Terceira)
🇬🇧 Today we celebrate World Nature Conservation Day!
Created by the General Assembly of the United Nations, this day aims to draw attention to the problems of conservation of the natural heritage, recognizing that a healthy environment is fundamental for the quality of life and sustainability of our society, ensuring the well-being of present and future generations.
With this mission, the Regional Secretariat for Environment and Climate Change works daily for the conservation of nature in the Azores, through the various actions carried out by the projects LIFE VIDALIA, LIFE IP AZORES NATURA, LIFE BEETLES and LIFE CLIMAZ.
As an example we carried out the Zoom In: LIFE BEETLES macrophotography contest, which led the Azorean population to “observe closely” our insects, and today we were honoured to present the awards.
Congratulations to the winners and a special thanks to all contest participants and supporters!
With the support of:
Casa dos Cedros (Flores) | Adega "A Buraca" (Pico) | Picowines (Pico) | Casa do Portinho (Terceira) | Azorean Biodiversity Group (Terceira) | Imaginália - Atelier de Sonhos (Terceira) | Instituto Açoriano de Cultura (Terceira)
#governodosaçores #azoresgovernment #sraac #draac #ambiente #environment #alteraçõesclimáticas #climatechange #programalife #lifeprogramme #lifevidalia #lifeipazoresnatura #lifebeetles #lifeipclimaz #redenatura2000 #natura2000 #parquesnaturaisdosaçores #azoresnatureparks #açores #azores #natureza #nature #diamundialdaconservaçãodanatureza #WorldNatureConservationDay
🇪🇺 Com o apoio financeiro do Programa LIFE da União Europeia. With the financial support of the LIFE Programme of the European Union.
RN 2000</t>
  </si>
  <si>
    <t>🇵🇹 Remoção das espécies 𝘏𝘺𝘥𝘳𝘢𝘯𝘨𝘦𝘢 𝘮𝘢𝘤𝘳𝘰𝘱𝘩𝘺𝘭𝘭𝘢 e 𝘏𝘦𝘥𝘺𝘤𝘩𝘪𝘶𝘮 𝘨𝘢𝘳𝘥𝘯𝘦𝘳𝘪𝘢𝘯𝘶𝘮 na Ribeira da Lomba, Faial
A equipa de operacionais do LIFE IP AZORES NATURA, projeto coordenado pela Secretaria Regional do Ambiente e Alterações Climáticas, iniciou os trabalhos de remoção manual das espécies roca-da-velha (𝘏𝘦𝘥𝘺𝘤𝘩𝘪𝘶𝘮 𝘨𝘢𝘳𝘥𝘯𝘦𝘳𝘪𝘢𝘯𝘶𝘮) e hortênsia (𝘏𝘺𝘥𝘳𝘢𝘯𝘨𝘦𝘢 𝘮𝘢𝘤𝘳𝘰𝘱𝘩𝘺𝘭𝘭𝘢) na Ribeira da Lomba, que representam a principal ameaça a este habitat, no âmbito da ação Boas práticas para conservação de habitats terrestres*.
A presença destas espécies exóticas invasoras tem um impacte negativo nas espécies nativas presentes, nomeadamente as espécies abrangidas pela Diretiva Habitats: trovisco (𝘌𝘶𝘱𝘩𝘰𝘳𝘣𝘪𝘢 𝘴𝘵𝘺𝘨𝘪𝘢𝘯𝘢 subsp. 𝘴𝘵𝘺𝘨𝘪𝘢𝘯𝘢), labaça (𝘙𝘶𝘮𝘦𝘹 𝘢𝘻𝘰𝘳𝘪𝘤𝘶𝘴), feto-do-botão (𝘞𝘰𝘰𝘥𝘸𝘢𝘳𝘥𝘪𝘢 𝘳𝘢𝘥𝘪𝘤𝘢𝘯𝘴) e feto-cabelinho (𝘊𝘶𝘭𝘤𝘪𝘵𝘢 𝘮𝘢𝘤𝘳𝘰𝘤𝘢𝘳𝘱𝘢).
Descubra esta e outras ações em https://www.lifeazoresnatura.eu/.
🇬🇧 Removal of the species 𝘏𝘺𝘥𝘳𝘢𝘯𝘨𝘦𝘢 𝘮𝘢𝘤𝘳𝘰𝘱𝘩𝘺𝘭𝘭𝘢 and 𝘏𝘦𝘥𝘺𝘤𝘩𝘪𝘶𝘮 𝘨𝘢𝘳𝘥𝘯𝘦𝘳𝘪𝘢𝘯𝘶𝘮 in Ribeira da Lomba, Faial
The operational team of the LIFE IP AZORES NATURA project, coordinated by the Regional Secretariat for Environment and Climate Change, started the field work to remove manually the species 𝘏𝘦𝘥𝘺𝘤𝘩𝘪𝘶𝘮 𝘨𝘢𝘳𝘥𝘯𝘦𝘳𝘪𝘢𝘯𝘶𝘮 and 𝘏𝘺𝘥𝘳𝘢𝘯𝘨𝘦𝘢 𝘮𝘢𝘤𝘳𝘰𝘱𝘩𝘺𝘭𝘭𝘢 in Ribeira da Lomba (waterline), which represent the main threat to this habitat, under the action Best practice for terrestrial habitats conservation*.
The presence of these invasive alien species has a negative impact on the native species present in this area, namely the species covered by the Habitats Directive: troviscus (𝘌𝘶𝘱𝘩𝘰𝘳𝘣𝘪𝘢 𝘴𝘵𝘺𝘨𝘪𝘢𝘯𝘢 subsp. 𝘴𝘵𝘺𝘨𝘪𝘢𝘯𝘢), 𝘙𝘶𝘮𝘦𝘹 𝘢𝘻𝘰𝘳𝘪𝘤𝘶𝘴, button fern (𝘞𝘰𝘰𝘥𝘸𝘢𝘳𝘥𝘪𝘢 𝘳𝘢𝘥𝘪𝘤𝘢𝘯𝘴) and hair fern (𝘊𝘶𝘭𝘤𝘪𝘵𝘢 𝘮𝘢𝘤𝘳𝘰𝘤𝘢𝘳𝘱𝘢).
Discover this and other actions on https://www.lifeazoresnatura.eu/en/.
*C4.1
#governodosaçores #azoresgovernment #sraac #draac #ambiente #environment #alteraçõesclimáticas #climatechange #programalife #lifeprogramme #lifeipazoresnatura #redenatura2000 #natura2000 #parquesnaturaisdosaçores #azoresnatureparks #açores #azores #natureza #nature #restaurodehabitats #habitatrestoration #especiesinvasoras #invasivespecies #especiesprotegidas #protectedspecies
🇪🇺 Com o apoio financeiro do Programa LIFE da União Europeia. With the financial support of the LIFE Programme of the European Union.
RN 2000</t>
  </si>
  <si>
    <t>🇵🇹 Remoção de espécies exóticas na Turfeira da Lomba
O projeto LIFE IP AZORES NATURA coordenado pela Secretaria Regional do Ambiente e Alterações Climáticas, em parceria com o Serviço de Ambiente e Alterações Climáticas da Terceira, realizou uma atividade em grupo fechado de remoção de exemplares de criptoméria (𝘊𝘳𝘺𝘱𝘵𝘰𝘮𝘦𝘳𝘪𝘢 𝘫𝘢𝘱𝘰𝘯𝘪𝘤𝘢) na Turfeira da Lomba.
A Turfeira da Lomba é uma das oito áreas de intervenção do LIFE IP AZORES NATURA nesta ilha, estando as intervenções nesta área específica englobadas na ação Boas práticas para recuperação de habitat terrestres (C4.1). Assim, ao longo do projeto será feita a remoção de espécies exóticas e plantação de 𝘚𝘱𝘩𝘢𝘨𝘯𝘶𝘮 nesta área, com o objetivo de recuperar este habitat que é parte integrante da Diretiva Habitats.
Saiba mais sobre o projeto em https://www.lifeazoresnatura.eu/.
🇬🇧 Removal of exotic species in Turfeira da Lomba
The LIFE IP AZORES NATURA project coordinated by the Regional Secretariat for Environment and Climate Change, in partnership with the Terceira Environmental and Climate Change Service, carried out a closed group activity to remove 𝘊𝘳𝘺𝘱𝘵𝘰𝘮𝘦𝘳𝘪𝘢 𝘫𝘢𝘱𝘰𝘯𝘪𝘤𝘢 in Turfeira da Lomba.
Turfeira da Lomba is one of the eight intervention areas of the LIFE IP AZORES NATURA on this island, being the intervention in this area executed within the scope of the action Best practices for terrestrial habitat restoration (C4.1). In this context, the removal of exotic species and the planting of 𝘚𝘱𝘩𝘢𝘨𝘯𝘶𝘮 will take place throughout the project in this area, in order to recover this habitat that is part of the Habitats Directive.
Find more about the project on https://www.lifeazoresnatura.eu/en/.
#governodosaçores #azoresgovernment #sraac #draac #ambiente #environment #alteraçõesclimáticas #climatechange #programalife #lifeprogramme #lifeipazoresnatura #redenatura2000 #natura2000 #parquesnaturaisdosaçores #azoresnatureparks #açores #azores #natureza #nature #terceira #ilhaterceira #terceiraisland #espéciesexóticas #allienspecies #habitat #voluntariado #volunteering
🇪🇺 Com o apoio financeiro do Programa LIFE da União Europeia. With the financial support of the LIFE Programme of the European Union.
RN 2000</t>
  </si>
  <si>
    <t>🇵🇹 Projetos LIFE presentes no Conselho Regional do Ambiente e Desenvolvimento Sustentável (CRADS)
Os projetos LIFE coordenados pela Secretaria Regional do Ambiente e Alterações Climáticas, nomeadamente VIDALIA, IP AZORES NATURA, BEETLES e IP CLIMAZ, estiveram presentes no Conselho Regional do Ambiente e Desenvolvimento Sustentável (CRADS) para apresentação do ponto de situação atual dos projetos, relativamente à proteção e valorização do património natural da Região.
O CRADS é um órgão consultivo do qual fazem parte diversos departamentos da administração pública, assim como múltiplas associações e entidades não governamentais, constituindo também o Advisory Board (conselho consultivo) dos projetos LIFE, para acompanhamento e aconselhamento na implementação dos projetos.
🇬🇧 LIFE projects participate on the Regional Council for the Environment and Sustainable Development
The LIFE projects coordinated by the Regional Secretariat for the Environment and Climate Change, namely VIDALIA, IP AZORES NATURA, BEETLES and IP CLIMAZ, participated on the Regional Council for the Environment and Sustainable Development (CRADS) to present the current status of the projects, regarding the protection and recognition of the Region's natural heritage.
The CRADS is a consultative body in which several departments of public administration are present, as well as various associations and non-governmental entities, also constituting the Advisory Board of the LIFE projects for monitoring and advising on the implementation of projects.
#governodosaçores #azoresgovernment #sraac #draac #ambiente #environment #alteraçõesclimáticas #climatechange #programalife #lifeprogramme #conselhoconsultivo #advisoryboard #lifevidalia #lifeipazoresnatura #lifebeetles #lifeipclimaz #CRADS
🇪🇺 Com o apoio financeiro do Programa LIFE da União Europeia. With the financial support of the LIFE Programme of the European Union.
RN 2000</t>
  </si>
  <si>
    <t>🇵🇹 Participação no Conselho Consultivo da Graciosa
Na semana passada, os projetos LIFE IP AZORES NATURA e LIFE IP CLIMAZ, coordenados pela Secretaria Regional do Ambiente e Alterações Climáticas, apresentaram o balanço dos seus trabalhos no Conselho Consultivo do Parque Natural da Graciosa.
O LIFE IP AZORES NATURA mostrou todos trabalhos de conservação efetuados na ilha Graciosa desde o início do projeto, nomeadamente nos ilhéus da Praia e de Baixo. Por sua vez, o LIFE IP CLIMAZ fez a sua primeira intervenção neste Conselho com uma apresentação geral do projeto e dos trabalhos a desenvolver.
Nesta sessão, os projetos anunciaram ações futuras, bem como os novos modelos de gestão nas diversas áreas.
Saiba mais sobres estes projetos em https://www.lifeazoresnatura.eu/ e LIFE IP Climaz
🇬🇧 Participation in the Graciosa Stakeholder Board
Last week, the LIFE IP AZORES NATURA and LIFE IP CLIMAZ projects, coordinated by the Regional Secretariat for Environment and Climate Change, presented the outcome of their work at the Graciosa Nature Park Stakeholder Board.
LIFE IP AZORES NATURA showed all the conservation work carried out on Graciosa island since the beginning of the project, namely in Praia and Baixo islets. In turn, LIFE IP CLIMAZ participated in this Stakeholder Board for the first time with a general presentation of the project and the works to be developed.
In this session, the projects announced future actions, as well as new project management models on the various areas.
Find out more about these projects on https://www.lifeazoresnatura.eu/ and LIFE IP Climaz
#governodosaçores #azoresgovernment #sraac #draac #ambiente #environment #alteraçõesclimáticas #climatechange #programalife #lifeprogramme #lifeipazoresnatura #lifeipclimaz #parquesnaturaisdosaçores #azoresnatureparks #açores #azores #natureza #nature #conselhoconsultivo #stakeholderboard #graciosa #ilhagraciosa #graciosaisland
🇪🇺 Com o apoio financeiro do Programa LIFE da União Europeia. With the financial support of the LIFE Programme of the European Union.
RN 2000</t>
  </si>
  <si>
    <t>🇵🇹 Combatendo as invasoras em La Palma
A Reserva da Biosfera de La Palma, parceira do LIFE IP AZORES NATURA, desenvolve grandes esforços na remoção da espécie invasora 𝘚𝘦𝘯𝘦𝘤𝘪𝘰 𝘷𝘪𝘴𝘤𝘰𝘴𝘶𝘴, que cresce vigorosamente devido às temperaturas elevadas, lutando contra o tempo para a remover antes de florescer. Este trabalho carece de cuidados acrescidos para evitar danos nas espécies endémicas existentes nesse ecossistema tão frágil, nomeadamente a 𝘝𝘪𝘰𝘭𝘢 𝘱𝘢𝘭𝘮𝘦𝘯𝘴𝘪𝘴, 𝘋𝘦𝘴𝘤𝘶𝘳𝘢𝘪𝘯𝘪𝘢 𝘨𝘪𝘭𝘷𝘢 e 𝘓𝘢𝘤𝘵𝘶𝘤𝘢 𝘱𝘢𝘭𝘮𝘦𝘯𝘴𝘪𝘴.
Compare os exemplares de 𝘚𝘦𝘯𝘦𝘤𝘪𝘰 𝘷𝘪𝘴𝘤𝘰𝘴𝘶𝘴 (à esquerda) e de 𝘓𝘢𝘤𝘵𝘶𝘤𝘢 𝘱𝘢𝘭𝘮𝘦𝘯𝘴𝘪𝘴 (à direita).
Através do LIFE IP AZORES NATURA, a Secretaria Regional do Ambiente e Alterações Climáticas também combate diariamente as espécies invasoras, nas suas áreas de intervenção.
Descubra mais em www.lifeazoresnatura.eu!
🇬🇧 Fighting the invasive species on La Palma
The La Palma Biosphere Reserve, partner of the LIFE IP AZORES NATURA, is making huge efforts to remove the invasive species 𝘚𝘦𝘯𝘦𝘤𝘪𝘰 𝘷𝘪𝘴𝘤𝘰𝘴𝘶𝘴, which vigorously grows on the count of the high temperatures, fighting against time to remove it before it blooms. That task requires a lot of caution to avoid causing damages to the endemic species present on that fragile ecosystem, namely 𝘝𝘪𝘰𝘭𝘢 𝘱𝘢𝘭𝘮𝘦𝘯𝘴𝘪𝘴, Descurainia gilva and 𝘓𝘢𝘤𝘵𝘶𝘤𝘢 𝘱𝘢𝘭𝘮𝘦𝘯𝘴𝘪𝘴.
Compare the specimens of 𝘚𝘦𝘯𝘦𝘤𝘪𝘰 𝘷𝘪𝘴𝘤𝘰𝘴𝘶𝘴 (left) and 𝘓𝘢𝘤𝘵𝘶𝘤𝘢 𝘱𝘢𝘭𝘮𝘦𝘯𝘴𝘪𝘴 (right).
Through the LIFE IP AZORES NATURA, the Regional Secretariat for the Environment and Climate Change also fights daily against invasive species in its intervention areas.
Find out more on www.lifeazoresnatura.eu/en!
🇪🇸 Luchando contra las invasoras en La Palma
La Reserva de la Biosfera de La Palma, asociada del proyecto LIFE IP AZORES NATURA, desarrolla gran esfuerzo en la remoción de la especie invasora 𝘚𝘦𝘯𝘦𝘤𝘪𝘰 𝘷𝘪𝘴𝘤𝘰𝘴𝘶𝘴, la cual crece vigorosamente debido a las altas temperaturas, luchando contra el tiempo para eliminarla antes de su floración. Esa tarea implica muchos cuidados para evitar causar daños a las especies endémicas existente en ese frágil ecosistema, en particular 𝘝𝘪𝘰𝘭𝘢 𝘱𝘢𝘭𝘮𝘦𝘯𝘴𝘪𝘴, 𝘋𝘦𝘴𝘤𝘶𝘳𝘢𝘪𝘯𝘪𝘢 𝘨𝘪𝘭𝘷𝘢 y 𝘓𝘢𝘤𝘵𝘶𝘤𝘢 𝘱𝘢𝘭𝘮𝘦𝘯𝘴𝘪𝘴.
Compare ejemplares de 𝘚𝘦𝘯𝘦𝘤𝘪𝘰 𝘷𝘪𝘴𝘤𝘰𝘴𝘶𝘴 (izquierda) y de 𝘓𝘢𝘤𝘵𝘶𝘤𝘢 𝘱𝘢𝘭𝘮𝘦𝘯𝘴𝘪𝘴 (derecha).
A través de lo proyecto LIFE IP AZORES NATURA, la Secretaría Regional de Ambiente y Cambio Climático también lucha diariamente las especies invasoras en sus áreas de intervención.
Descubra más en www.lifeazoresnatura.eu/es!
Laura Concepción (FCRMBLP)
#governodosaçores #azoresgovernment #sraac #draac #ambiente #environment #alteraçõesclimáticas #climatechange #programalife #lifeprogramme #lifeipazoresnatura #redenatura2000 #parquesnaturaisdosaçores #azoresnatureparks #açores #azores #ecossistema #ecosystem #espéciesexóticasinvasoras #invasivealienspecies
🇪🇺 Com o apoio financeiro do Programa LIFE da União Europeia. | With the financial support of the LIFE Programme of the European Union. | Con el apoyo financiero del Programa LIFE de la Unión Europea.</t>
  </si>
  <si>
    <t>LIFE IP AZORES NATURA | 09.07.2021 | Instalação de Contadores em Trilhos abrangidos pela Rede Natura 2000 / Installation of Counters on Walking Trails in the Natura 2000 Network
PT
A ação Avaliação integrada e mitigação dos impactos negativos do turismo em trilhos na Rede Natura 2000 (C14.1), do projeto LIFE IP AZORES NATURA, promovido pela Secretaria Regional do Ambiente e Alterações Climáticas, prevê a instalação de um contador com sensores de movimento infravermelho em cada uma das ilhas, para recolha de dados sobre a taxa de visitação dos trilhos. Nas ilhas do Faial e Pico já foram instalados (no início do mês de junho) contadores nos trilhos Entre Montes e Caminho dos Burros, respetivamente, por um técnico da empresa Amberjack Solutions. Na sequência destas instalações será possível averiguar-se concretamente o número de utilizadores dos trilhos naturais e os impactos causados por estes nessas áreas, de forma a ser possível definir-se medidas e ferramentas de apoio à gestão adequadas, que possam ser aplicadas em todos os trilhos existentes nos Açores abrangidos pela Rede Natura 2000.
Mais informações em https://www.lifeazoresnatura.eu/
EN
The action Integrated assessment and mitigation of the negative impacts of tourism on trails in the Natura 2000 network (C14.1), of the LIFE IP AZORES NATURA project, promoted by the Regional Secretariat for the Environment and Climate Change, foresees the installation of one laser counter with infrared motion detector technology in each of the islands, to collect data about the visitor rate of the walking trails. On Faial and Pico islands were already installed (at the beginning of June) counters on the Entre Montes and Caminho dos Burros walking trails, respectively, by a technician from the company Amberjack Solutions. Through the installation of counters will be possible to find out, exactly, the number of walking trail users and the impacts caused by them in those areas. This will help define adequate management measures and tools that can be applied throughout all the existing walking trails in the Azores, in the Natura 2000 network.
More information on https://www.lifeazoresnatura.eu/en/
#governodosaçores #azoresgovernment #sraac #draac #ambiente #environment #alteraçõesclimáticas #climatechange #programalife #lifeprogramme #lifeipazoresnatura #redenatura2000 #natura2000 #parquesnaturaisdosaçores #azoresnatureparks #açores #azores #natureza #nature #faial #ilhadofaial #faialisland #entremontes #pico #ilhadopico #picoisland #caminhodosburros #trilhos #walkingtrails</t>
  </si>
  <si>
    <t>LIFE IP AZORES NATURA | 07.07.2021 | Projetos LIFE Participam no Evento Formativo “Recuperação de Ecossistemas” / LIFE Projects Participate on the Event “Recovery of Ecosystems”
PT
Na passada semana, os projetos LIFE VIDALIA, LIFE IP AZORES NATURA e LIFE BEETLES, promovidos pela Secretaria Regional do Ambiente e Alterações Climáticas, apresentaram os seus projetos, a convite da Câmara Municipal de Vila do Porto, no evento formativo sobre “Recuperação de Ecossistemas”, que se encontra a decorrer até ao dia 9 de julho através da plataforma Zoom.
Os gestores fizeram o enquadramento dos respetivos projetos, destacando a sua importância no restauro de 𝘩𝘢𝘣𝘪𝘵𝘢𝘵 no contexto açoriano e apresentando ações de restauro de ecossistemas, reforço de populações de espécies ameaçadas e controlo de pressões a que os ecossistemas e áreas de intervenção estão sujeitos.
EN
Last week, per invitation of the Vila do Porto Town Council, the LIFE VIDALIA, LIFE IP AZORES NATURA and LIFE BEETLES projects, promoted by the Regional Secretariat for the Environment and Climate Change, presented their projects in the event “Recovery of Ecosystems”, which is taking place until 9 July via Zoom.
The managers talked about the context of their respective projects, highlighting their importance in 𝘩𝘢𝘣𝘪𝘵𝘢𝘵 restoration in the Azorean context and presenting actions on ecosystems restoration, populations of threatened species’ reinforcement and control of pressures to which ecosystems and intervention areas are subject.
#governodosaçores #azoresgovernment #sraac #draac #ambiente #environment #alteraçõesclimáticas #climatechange #programalife #lifeprogramme #lifevidalia #lifeipazoresnatura #lifebeetles #redenatura2000 #natura2000 #estratégiaeuropeiaparabiodiversidade #eubiodiversitystrategy #parquesnaturaisdosaçores #azoresnatureparks #açores #azores #natureza #nature #conservaçãodanatureza #natureconservation #espéciesameaçadas #threatennedspecies</t>
  </si>
  <si>
    <t>Governo dos Açores coloca em consulta pública os Planos de Gestão das Áreas Terrestres dos Parques Naturais das Ilhas de Santa Maria, Terceira, Graciosa, São Jorge, Flores e Corvo</t>
  </si>
  <si>
    <t>Secretário Regional do Ambiente e Alterações Climáticas entrega embarcação marítima ao Serviço de Ambiente da Ilha do Corvo
https://portal.azores.gov.pt/web/comunicacao/news-detail…
#governodosaçores #azoresgovernment #sraac #ambiente #environment #alteraçõesclimáticas #climatechanges #ProgramaLIFE #LIFEprogramme #estrategiaeuropeiaparabiodiversidade #eubiodiversitystrategy #parquesnaturaisdosaçores #azoresnatureparks #natureza #nature #açores #azores #embarcação #corvo #ilheus #espéciesameaçadas #threatennedspecies #habitats #áreasprotegidas #protectedareas #conservaçãodanatureza #natureconservation #LIFEIPAZORESNATURA</t>
  </si>
  <si>
    <t>LIFE IP AZORES NATURA | 19/06/2021 | Censo Anual de Priolo / Pyrrhula murina Anual Census
PT
Em parceria com a Secretaria Regional do Ambiente e Alterações Climáticas, através do projeto LIFE IP AZORES NATURA, no dia 7 de junho, a Sociedade Portuguesa para o Estudo das Aves (SPEA) deu início ao Censo Anual de Pyrrhula murina (priolo) em São Miguel.
Paralelamente, estava previsto para este ano a edição IV Atlas do Priolo, onde 50 voluntários registam o número dos indivíduos desta espécie. Contudo, devido à pandemia causada pela Covid-19, esta atividade foi adiada para 2022. Nessa altura, esperamos ter uma estimativa ainda mais robusta do tamanho da população desta ave, que só existe nos Açores.
Entretanto, a SPEA continua a contar indivíduos desta espécie até ao final do mês, e qualquer visitante pode contribuir com informação dos seus avistamentos, colocando os dados no mapa existente no Centro Ambiental do Priolo ou no seu website.
Mais informações em: www.centropriolo.com
EN
In partnership with the Regional Secretariat for the Environment and Climate Change, through the LIFE IP AZORES NATURA project, on June 7th, the Portuguese Society for the Study of Birds (SPEA) began the Pyrrhula murina Anual Census on São Miguel Island.
At the same time, the IV Atlas of Priolo was programmed for this year, with 50 volunteers simultaneously counting this species’ individuals. However, due to the pandemic caused by Covid-19, this activity was postponed to 2022. On that occasion, we hope to have an even more robust estimate of the population size of this bird that only exists in the Azores.
Meanwhile, SPEA will be counting this species’ individuals until the end of the month, and any visitor can contribute with information of its sightings, placing the data on the map existing in the Interpretation Centre of Priolo or on its website.
More information on: www.centropriolo.com
Para saber mais sobre o LIFE IP AZORES NATURA, consulte o website: https://www.lifeazoresnatura.eu/
To find more about the LIFE IP AZORES NATURA, check the website: https://www.lifeazoresnatura.eu
#governodosaçores #azoresgovernment #sraac #ambiente #environment #alteraçõesclimáticas #climatechanges #programalife #lifeprogramme #lifeipazoresnatura #redenatura2000 #natura2000 #parquesnaturaisdosaçores #azoresnatureparks #natureza #nature #açores #azores #sãomiguel #ilhadesãomiguel #sãomiguelisland #spea #censos #census #pyrrhulamurina #priolo #ave #bird</t>
  </si>
  <si>
    <t>PROJETOS LIFE | 18/06/2021 | Reunião de Conselho Consultivo do Parque Natural da Terceira / Terceira Nature Park Stakeholders Board meeting
PT
Os projetos LIFE BEETLES, LIFE IP AZORES NATURA e LIFE IP CLIMAZ, promovidos pela Secretaria Regional do Ambiente e Alterações Climáticas, participaram na reunião do Conselho Consultivo do Parque Natural da Terceira, realizada no dia 15 de junho, onde foram apresentados e discutidos os avanços das ações de cada um. Durante este encontro, foram ainda divulgadas as próximas ações de conservação a efetuar no terreno.
Relativamente ao LIFE BEETLES, destacou-se a remoção de eucaliptos em duas das áreas de intervenção, sendo que esta reunião se enquadra na Ação F.2 - Governança e Conselhos Consultivos do projeto, que pretende envolver os diversos intervenientes na discussão e mitigação de eventuais questões que possam decorrer dos trabalhos levados a cabo.
Quanto LIFE IP AZORES NATURA, a reunião enquadra-se na Ação F4 - Conselho de Partes Interessadas e Conselho Consultivo do projeto que estabelece o conselho consultivo em cada uma das nove ilhas dos Açores para acompanhar a gestão e implementação do projeto.
Por fim, este encontro foi a primeira intervenção do LIFE IP CLIMAZ neste Conselho, tendo sido feita uma apresentação geral do projeto. Esta reunião pretende manter e ampliar o envolvimento dos intervenientes regionais com os trabalhos do LIFE IP CLIMAZ numa perspetiva de participação (Ação F2.2).
A realização deste Conselho Consultivo permite agregar as opiniões e propostas das partes interessadas, fundindo-as nas ações dos projetos, de modo a estabelecer uma ligação mais estreita com a população residente, organismos públicos e privados, organizações não governamentais, entre outros.
Saiba mais sobres estes projetos em:
https://www.lifebeetlesazores.com/acoes/
https://www.lifeazoresnatura.eu/
EN
On June 15th, the LIFE BEETLES, LIFE IP AZORES NATURA and LIFE IP CLIMAZ projects, promoted by the Regional Secretariat for the Environment and Climate Change, participated in the meeting of the Stakeholders Board of the Terceira Nature Park, where the progress of the projects’ actions was presented and discussed. During this meeting, the next field conservation actions were announced.
Regarding LIFE BEETLES, the removal of eucalyptus on two of the intervention areas of the project was emphasized. This meeting is part of Action F.2 - Governance and Stakeholders Board, which intends to involve the different stakeholders in the discussion and mitigation of any issues that may arise from the works carried out by the project.
In relation to LIFE IP AZORES NATURA, this meeting is included on the Action F4 - Stakeholder e Advisory Board of the project that establishes the stakeholder board on each of the nine islands of the Azores to monitor the management and implementation of the project.
Lastly, this meeting was the first intervention of the LIFE IP CLIMAZ on this Board, so a general presentation of this project was made. This meeting aims to maintain and expand the involvement of regional stakeholders with the LIFE IP CLIMAZ works from a participation perspective (Action F2.2).
The realization of this Board allows to gather the opinions and proposals of stakeholders and merge them into the projects’ actions, in order to establish a closer link with the resident population, public and private bodies, non-governmental organizations and others.
Find out more about these projects on:
https://www.lifebeetlesazores.com/en/actions/
https://www.lifeazoresnatura.eu/
#governodosaçores #azoresgovernment #sraac #ambiente #environment #alteraçõesclimáticas #climatechanges #programalife #lifeprogramme #lifebeetles #lifeipazoresnatura #lifeipclimaz #estrategiaeuropeiaparabiodiversidade #eubiodiversitystrategy #parquesnaturaisdosaçores #azoresnatureparks #natureza #nature #açores #azores #espéciesameaçadas #threatennedspecies #habitats #áreasprotegidas #protectedareas #conservaçãodanatureza #natureconservation #escaravelhosendémicosdosaçores #azoreanendemicbeetles</t>
  </si>
  <si>
    <t>Dia Mundial de Combate à Desertificação e à Seca – 17 de junho</t>
  </si>
  <si>
    <t>LIFE IP AZORES NATURA | 11.06.2021 | Resultados do concurso de fotografia – “Vamos fotografar espécies invasoras?” / Results of the photography contest – “Let's photograph invasive species?”
PT 🇵🇹
Depois de decorrido o tempo de consulta das fotografias enviadas pelos participantes do concurso de fotografia do LIFE IP AZORES NATURA “Vamos fotografar espécies invasoras?”, que decorreu de 31 de maio a 4 de junho de 2021, e enquadrado na 2ª Semana Nacional e 1ª Semana Ibérica sobre Espécies Invasoras, o vencedor do concurso foi apurado.
Agradecemos a todos os participantes do concurso e o seu interesse nas nossas atividades, assim como projeto, contudo, o vencedor do concurso é Ricardo Chaves.
Parabéns ao Ricardo! Relembramos que as fotografias do Ricardo farão parte da próxima exposição do LIFE IP AZORES NATURA “Juntos pelo Futuro do nosso Património Natural”.
EN 🇬🇧
After the consultation period for the photographs sent by the participants of the LIFE IP AZORES NATURA photography contest “Let's photograph invasive species?”, which took place from May 31 to June 4, 2021, framed in the 2nd National Week and 1st Iberian Week on Invasive Species, the winner of the contest was selected.
We thank all contest participants, and their interest in our activities as well as our project, however, the contest winner is Ricardo Chaves.
Congratulations to Ricardo! We remember all that Ricardo’s photos will be part of the next LIFE IP AZORES NATURA exhibition “Together for the Future of our Natural Heritage”.
📷 Fotografias/ Photo credits: Ricardo Chaves
🌐 Para saber mais sobre o LIFE IP AZORES NATURA, consulte o website: https://www.lifeazoresnatura.eu/
🌐 To find more about the LIFE IP AZORES NATURA, check the website: https://www.lifeazoresnatura.eu/en/
#ProgramaLIFE #LIFEprogramme #LIFEIPAZORESNATURA #RedeNatura2000 #siei2021 #snei2021 #inveco #invasoraspt #stopcortaderia #invasaqua</t>
  </si>
  <si>
    <t>LIFE IP AZORES NATURA | 10.06.2021 | Paínhos-de-Monteiro e garajaus: Direção Regional dos Assuntos do Mar avalia o seu estado de conservação ambiental / Monteiro’s storm-petrel and Common and Roseate’s tern: Regional Directorate for Sea Affairs assesses its environmental conservation status
PT 🇵🇹
A Direção Regional dos Assuntos do Mar fez deslocar recentemente (26 e 27 de maio) uma equipa técnica ao Ilhéu da Praia, na Graciosa, no âmbito do Projeto LIFE IP AZORES NATURA, com o objetivo de monitorizar os ninhos artificiais de Paínho-de-Monteiro (Hydrobates monteiroi) que se encontram instalados naquela colónia. Este estudo, que conta com a colaboração do Serviço de Ambiente/Parque Natural da Ilha Graciosa, vai avaliar a taxa de ocupação dos ninhos e determinar o sucesso reprodutor daquela ave marinha, endémica nos Açores. Foram observados 26 ninhos ocupados, com 28 aves, sendo que 27 já tinham sido anilhadas em anos anteriores e apenas uma ave consistia numa nova captura.
Em paralelo, decorre atualmente, em todo o arquipélago, o censo anual dos Garajaus (Sterna hirundo e Sterna dougalli), ação que é coordenada pela Direção Regional dos Assuntos do Mar, em colaboração com os Serviços de Ambiente/Parques Naturais de Ilha. Este censo integra o programa de monitorização da Diretiva-Quadro Estratégia Marinha MONIAVES e é uma ação complementar ao LIFE IP AZORES NATURA. As ações de monitorização de aves marinhas enquadram-se na ação D5 “Monitorização de habitats terrestres e marinhos, espécies e problemas de conservação” do projeto LIFE IP AZORES NATURA. Esta ação prevê, este ano, a avaliação do sucesso reprodutor destas espécies. Daremos mais notícias em breve!
EN 🇬🇧
The Regional Directorate for Sea Affairs recently (26th and 27th May) sent a technical team to Praia Islet, in Graciosa, as part of the LIFE IP AZORES NATURA Project, with the aim of monitoring the artificial nests of Monteiro’s storm-petrel (Hydrobates monteiroi) that are installed in that colony. This study, which has the collaboration of the Environment Service/Graciosa island Natural Park, will assess the nest occupancy rate and determine the reproductive success of that seabird, endemic of Azores. Twenty-six occupied nests were observed, with 28 birds, 27 of which had already been ringed in previous years and only one bird was a new capture.
In parallel, the annual census of Common and Roseate’s tern (Sterna hirundo and Sterna dougalli) is currently taking place throughout the archipelago, an action coordinated by the Regional Directorate for Sea Affairs, in collaboration with the Environmental Services/Island Natural Parks. This census is part of the monitoring program of the MONIAVES Marine Strategy Framework Directive and is a complementary action to LIFE IP AZORES NATURA. The seabird monitoring actions are part of action D5 “Monitoring of terrestrial and marine habitats, species and conservation problems” of the LIFE IP AZORES NATURA project. This action foresees, this year, the evaluation of the reproductive success of these species. We will have more news soon!
📷 Fotografias/Photo credits: Parque Natural da Graciosa
🌐 Para saber mais sobre o LIFE IP AZORES NATURA, consulte o website: https://www.lifeazoresnatura.eu/ 
🌐 To find more about the LIFE IP AZORES NATURA, check the website: https://www.lifeazoresnatura.eu/en/ 
#ProgramaLIFE #LIFEProgramme #LIFEIPAZORESNATURA #RedeNatura2000 #Natura2000</t>
  </si>
  <si>
    <t>LIFE IP AZORES NATURA | 09.06.2021 | Prospeção ao feto aquático Isoëtes azorica / Prospecting for the aquatic fern Isoëtes azorica
PT 🇵🇹
Nas últimas duas semanas deu-se início à prospeção do feto aquático Isoëtes azorica, uma das espécies alvo da Ação C3 (Implementação de trabalhos piloto para a conservação da flora endémica), nas ilhas do Pico e do Faial. No dia 28 de maio, a presença desta espécie rara foi confirmada nas lagoas do Caiado e do Paúl no planalto central da ilha do Pico. Na passada segunda, uma equipa do Banco de Sementes dos Açores e do projeto LIFE IP Azores Natura desceu a caldeira para prospecionar os charcos no seu fundo. Lamentavelmente, não foi confirmada a presença da Isoëtes azorica nestes charcos, que estavam dominados por Eleocharis sp. No entanto, para ter a certeza da ausência do feto aquático no Faial, será efetuada mais uma prospeção à Caldeira numa época em que os charcos estejam com um maior nível de água.
EN 🇬🇧
During the past two weeks, prospecting for one of the target species of Action C3 (Implementation of pilot works for the conservation of endemic flora), the aquatic fern Isoëtes azorica, has begun on the islands of Pico and Faial. On May 28, the presence of this rare species was confirmed in the lagoons Caiado and Paúl on the central plateau on Pico Island. On Monday, a team from the Azores Seed Bank and LIFE IP Azores Natura project went down the Caldeira to prospect the lagoons at its bottom. Unfortunately, the presence of Isoëtes azorica in these wet zones, which were dominated by Eleocharis sp., was not confirmed. However, to be sure of the absence of the aquatic fern on Faial, another prospecting trip will be carried out in the Caldeira at a time when the wet zones will carry more water.
📷 Fotografias/ Photo credits: Sónia Silva, Joana Bettencourt e Sol Heber
🌐 Sabe mais sobre o LIFE IP AZORES NATURA em: https://www.lifeazoresnatura.eu/
🌐 Find more about the LIFE IP AZORES NATURA in: https://www.lifeazoresnatura.eu/en/
#programalife #lifeprogramme #lifeipazoresnatura #redenatura2000 #direcaoregionaldosambienteealteracoesclimaticas #bancodesementes #caldeira #ilhadoFaial #Faialisland #isoetes</t>
  </si>
  <si>
    <t>LIFE IP AZORES NATURA | 08.06.2021 | Dia Mundial dos Oceanos 🌊 / World Ocean Day 🌊
PT 🇵🇹
O Dia Mundial dos Oceanos é comemorado anualmente a 8 de junho. Esta data foi proposta pelo Centro Internacional de Desenvolvimento do Oceano do Canadá (ICOD) e o Instituto do Oceano do Canadá (OIC), durante a Cimeira da Terra, conferência sobre o Ambiente e o Desenvolvimento das Nações Unidas que ocorreu no Rio de Janeiro, em 1992. Este dia foi reconhecido pela Assembleia Geral das Nações Unidas, a 5 de dezembro de 2008, através da Resolução 63/111. O Dia Mundial dos Oceanos apoia a implementação dos objetivos de desenvolvimento sustentável em todo o mundo, e promove o interesse público na proteção dos oceanos e na gestão sustentável dos seus recursos. O tema deste dia para 2021 é: “O oceano: vida e meios de subsistência”.
Ver o site para mais informações: https://worldoceanday.org/
EN 🇬🇧
World Ocean Day takes place annually on June 8th. The idea of celebrating this day was proposed in 1992 by Canada’s International Centre for Ocean Development (ICOD) and the Ocean Institute of Canada (OIC) at the Earth Summit, UN Conference on Environment and Development, in Rio de Janeiro, Brazil. This day was officially recognised by the United Nation through the Resolution 63/111 on December 5th, 2008. World Ocean Day supports the implementation of worldwide sustainable development goals and promotes public interest in the protection of the ocean and the sustainable management of its resources. 2021 theme for this day is “The ocean: Life and Livelihood”.
Check the website for more information: https://worldoceanday.org/
📷 Fotografia / Photo credits: Nuno Sá
🌐 Para saber mais sobre o LIFE IP AZORES NATURA, consulte o website: https://www.lifeazoresnatura.eu/
🌐 To find more about the LIFE IP AZORES NATURA, check the website: https://www.lifeazoresnatura.eu/en/
#ProgramaLIFE #LIFEProgramme #LIFEIPAZORESNATURA #RedeNatura2000 #Natura2000 #DiaMundialdosOceanos #WorldOceanDa</t>
  </si>
  <si>
    <t>LIFE IP AZORES NATURA | 05.06.2021 | Dia Mundial do Ambiente / World Environment Day
PT 🇵🇹
O Dia Mundial do Ambiente é um dos principais veículos na divulgação e consciencialização para os problemas ambientais do planeta, servindo também para entendermos que não estamos sozinhos no mundo e que as nossas ações refletem consequências para o ambiente.
O tema central deste ano é a restauro de habitats, sendo que será também lançada, pela Organização das Nações Unidas (ONU), a Década para o Restauro dos Ecossistemas (2021-2030). Ou seja, nos próximos 10 anos, a ONU irá apoiar países, parceiros e pessoas que pretendem focar-se na preservação de ecossistemas e na luta contra a sua degradação.
O LIFE IP AZORES NATURA integra também este lote de parceiros que irá desenvolver esforços para a restauro de ecossistemas nos Açores. Através de um conjunto de ações, este projeto irá assegurar uma melhoria significativa no estado de conservação de espécies e habitats que se encontrem protegidos pelas Diretivas Aves e Habitats.
EN 🇬🇧
World Environment Day is one of the main vehicles for disseminating and raising awareness of the planet's environmental problems. It also allows us to understand that we are not alone in the world and that our actions reflect consequences for the environment.
This year’s central theme is the restoration of habitats, and the Decade on Ecosystem Restoration (2021-2030) will also be launched by the United Nations (UN). That is, in the next 10 years, the UN will support countries, partners and people who intend to focus on the preservation of ecosystems and the fight against their degradation.
LIFE IP AZORES NATURA also integrates this lot of partners that will make efforts to restore ecosystems in the Azores. Through a set of actions, this project will ensure a significant improvement in the conservation status of species and habitats that are protected by the Birds and Habitats Directives.
📷 Consulta o nosso Instagram e vê as nossas histórias para responderes ao nosso quiz do Dia do Ambiente: @LIFEIPAZORESNATURA
📷 Go to our Instagram page and check our stories to answer the Wolrd’s Environment Day special quiz: @LIFEIPAZORESNATURA
Fotografia/ Photo credits: Diana Pereira
🌐 Saiba mais sobre os nossos trabalhos e projetos aqui: https://www.lifeazoresnatura.eu/
🌐 Find more about our actions and projects here: https://www.lifeazoresnatura.eu/en/
#ProgramaLIFE #LIFEProgramme #LIFEIPAZORESNATURA #RedeNatura2000 #DiadoAmbiente #WolrdsEnvironmentDay</t>
  </si>
  <si>
    <t>Alonso Miguel destaca medidas de combate às alterações climáticas</t>
  </si>
  <si>
    <t>2021.08.19 - Pontos de Vista Caldeira do Faial</t>
  </si>
  <si>
    <t>2021.08.19 - Webinar IOMA - Ações com aves marinhas</t>
  </si>
  <si>
    <t>Sede Fundación Canaria Reserva Mundial Biosfera La Palma</t>
  </si>
  <si>
    <t xml:space="preserve">  </t>
  </si>
  <si>
    <t>A Secretaria Regional do Ambiente e Alterações Climáticas assinala a Noite Internacional dos Morcegos, com atividades que decorrerão de 27 a 31 de agosto em todas as ilhas da Região.</t>
  </si>
  <si>
    <t xml:space="preserve">🇵🇹 Já está disponível a 2.ª edição da newsletter do LIFE IP AZORES NATURA, projeto coordenado pela Secretaria do Ambiente e Alterações Climáticas. Esta edição procura fazer um balanço dos trabalhos deste projeto e dos seus parceiros, nos últimos 6 meses, tanto nos Açores, como em La Palma.
Clique aqui para aceder à newsletter: www.lifeazoresnatura.eu/desdobraveis-e-outros-materiais/
🇬🇧 The 2nd edition of the LIFE IP AZORES NATURA newsletter is now available! With this edition, the project, coordinated by the Secretariat for the Environment and Climate Change, seeks to review the works of this project and its partners over the past 6 months, both in the Azores and on La Palma.
Click here to find the newsletter: www.lifeazoresnatura.eu/en/leaflets-and-other-materials/
#governodosaçores #azoresgovernment #sraac #ambiente #environment #alteraçõesclimáticas #climatechange #programalife #lifeprogramme #lifeipazoresnatura #redenatura2000 #nature2000 #parquesnaturaisdosaçores #azoresnatureparks #açores #azores #natureza #nature #newsletter
🇪🇺 Com o apoio financeiro do Programa LIFE da União Europeia. With the financial support of the LIFE Programme of the European Union.
RN 2000
</t>
  </si>
  <si>
    <t>🇵🇹 O 𝘎𝘶𝘪𝘢 𝘥𝘰 𝘌𝘥𝘶𝘤𝘢𝘥𝘰𝘳 𝘓𝘐𝘍𝘌 𝘐𝘗 𝘈𝘡𝘖𝘙𝘌𝘚 𝘕𝘈𝘛𝘜𝘙𝘈 já está disponível!
A Secretaria Regional do Ambiente e Alterações Climáticas desenvolve ações de educação ambiental junto das escolas, que refletem os seus objetivos, nomeadamente na área da conservação do património natural dos Açores.
Para que os estabelecimentos de ensino e professores possam ser autónomos na realização destas atividades, o LIFE IP AZORES NATURA elaborou um guia do educador com um conjunto de 11 atividades direcionadas ao 3.º ciclo e secundário, que será distribuído por todas as escolas da Região, abordando temas como as espécies exóticas, o património natural, entre outros.
Consulte o guia do educador na íntegra em https://bit.ly/3mAleXj.
🇬🇧 The 𝘎𝘶𝘪𝘢 𝘥𝘰 𝘌𝘥𝘶𝘤𝘢𝘥𝘰𝘳 𝘓𝘐𝘍𝘌 𝘐𝘗 𝘈𝘡𝘖𝘙𝘌𝘚 𝘕𝘈𝘛𝘜𝘙𝘈 is already available!
The Regional Secretariat for the Environment and Climate Change develops environmental education actions on schools, which reflect its goals, namely in the conservation of the Azores' natural heritage.
So that educational establishments and teachers can be autonomous in carrying out these activities, the LIFE IP AZORES NATURA elaborated an educator's guide with a set of 11 activities directed to the 3rd cycle and secondary education, which will be distributed to all schools in the Region, covering topics such as exotic species, natural heritage, and others.
See the full educator guide at https://bit.ly/3mAleXj.
#governodosaçores #azoresgovernment #sraac #draac #ambiente #environment #alteraçõesclimáticas #climatechange #programalife #lifeprogramme #lifeipazoresnatura #redenatura2000 #natura2000 #parquesnaturaisdosaçores #azoresnatureparks #açores #azores #natureza #nature #educaçãoambiental #environmentaleducation
🇪🇺 Com o apoio financeiro do Programa LIFE da União Europeia. With the financial support of the LIFE Programme of the European Union.
RN 2000</t>
  </si>
  <si>
    <t>🇵🇹 Monitorização da biodiversidade marinha dos Açores
A Secretaria Regional do Ambiente e Alterações Climáticas deu início à monitorização da biodiversidade marinha, através da frota de navios da Atlânticoline, no princípio do mês de agosto, numa parceria com a Direção Regional dos Assuntos do Mar. 
As espécies avistadas com maior frequência foram golfinhos de pequeno porte e cagarros (𝘊𝘢𝘭𝘰𝘯𝘦𝘤𝘵𝘳𝘪𝘴 𝘣𝘰𝘳𝘦𝘢𝘭𝘪𝘴), bem como um grupo de baleias-de-bico (𝘔𝘦𝘴𝘰𝘱𝘭𝘰𝘥𝘰𝘯 𝘥𝘦𝘯𝘴𝘪𝘳𝘰𝘴𝘵𝘳𝘪𝘴) e um outro de baleias-piloto (𝘎𝘭𝘰𝘣𝘪𝘤𝘦𝘱𝘩𝘢𝘭𝘢 𝘮𝘢𝘤𝘳𝘰𝘳𝘩𝘺𝘯𝘤𝘩𝘶𝘴).
A informação recolhida através desta monitorização possibilitará mapear a presença de cetáceos, tartarugas e aves, ao longo das rotas da Atlânticoline pelas ilhas do Grupo Central. Em conjunto com outros programas de monitorização que decorrem atualmente, os dados agora recolhidos permitirão aprofundar o conhecimento sobre as espécies que passam pelo mar dos Açores e as suas rotas.
Esta ação piloto concreta do LIFE IP AZORES NATURA, que decorre até ao final deste ano, faz parte da componente marinha do projeto, a qual está financiada em quatro milhões de euros. Concluída esta primeira fase, será avaliada a possibilidade de dar continuidade a este programa até 2027. 
Para já, os resultados preliminares são promissores!
A Secretaria Regional do Ambiente e Alterações Climáticas convida-o a saber mais sobre este projeto em: www.lifeazoresnatura.eu.
🇬🇧 Monitoring of marine biodiversity of the Azores
The Regional Secretariat for the Environment and Climate Change began monitoring the marine biodiversity, through the Atlânticoline's ship fleet, at the beginning of August, in a partnership with the Regional Directorate for Sea Affairs.
The species sighted more frequently were small dolphins and Cory's shearwaters (𝘊𝘢𝘭𝘰𝘯𝘦𝘤𝘵𝘳𝘪𝘴 𝘣𝘰𝘳𝘦𝘢𝘭𝘪𝘴), as well as a group of Blainville's beaked whales (𝘔𝘦𝘴𝘰𝘱𝘭𝘰𝘥𝘰𝘯 𝘥𝘦𝘯𝘴𝘪𝘳𝘰𝘴𝘵𝘳𝘪𝘴) and another of short-fin pilot whales (𝘎𝘭𝘰𝘣𝘪𝘤𝘦𝘱𝘩𝘢𝘭𝘢 𝘮𝘢𝘤𝘳𝘰𝘳𝘩𝘺𝘯𝘤𝘩𝘶𝘴).
The information collected through this monitoring will allow mapping the presence of cetaceans, turtles and birds, along the Atlânticoline's routes by the Central Group's islands. Together with other monitoring programs developed annually, the data now collect will allow deepening the knowledge on the species that go through the sea of the Azores and their routes.
This particular pilot action of the LIFE IP AZORES NATURA, which occurs until the end of this year, is part of the project's marine component, which is financed in four million euros. Concluded this first phase, it will be evaluated the possibility of continuing this programme until 2027.
For now, the preliminary results are promising!
The Regional Secretariat for the Environment and Climate Change invites you to discover more about this project on https://www.lifeazoresnatura.eu/en/.
Fotografia / Photograph: Direção Regional dos Assuntos do Mar / Regional Directorate for Sea Affairs
#governodosaçores #azoresgovernment #sraac #draac #dram #ambiente #environment #alteraçõesclimáticas #climatechange #programalife #lifeprogramme #lifeipazoresnatura #redenatura2000 #natura2000 #atlânticoline
🇪🇺 Com o apoio financeiro do Programa LIFE da União Europeia. With the financial support of the LIFE Programme of the European Union.
RN2000</t>
  </si>
  <si>
    <t>🇵🇹 E do lixo se faz arte!
A Secretaria Regional do Ambiente e Alterações Climáticas, através do projeto LIFE IP AZORES NATURA, e o ATL Salão Recreativo dos Toledos, uniram esforços para levar a cabo uma ação de limpeza de lixo marinho no Baixio Grande, ilha do Pico, no âmbito da ação: Minimizando o impacto do lixo marinho em 𝘩𝘢𝘣𝘪𝘵𝘢𝘵 costeiros marinhos*.
Com o objetivo de sensibilizar a comunidade para o reaproveitamento de resíduos cujas condições não permitem a sua reciclagem, foi também dinamizada pelo ATL uma oficina criativa, em que foram produzidas esculturas a partir dos materiais recolhidos, dando-lhes assim uma nova vida!
Descubra mais sobre este projeto em www.lifeazoresnatura.eu.
🇬🇧 Art born from waste!
The Regional Secretariat for the Environment and Climate Change, through the LIFE IP AZORES NATURA project, and the ATL Salão Recreativo dos Toledos (after-school club) joined forces and carried out an action to clean up marine litter in Baixio Grande, on the island of Pico, as part of the action: Minimizing the impact of marine litter on coastal marine 𝘩𝘢𝘣𝘪𝘵𝘢𝘵*.
Aiming to raise awareness in the community about the reuse of waste whose conditions do not allow its recycling, a creative workshop was also promoted by the ATL, in which sculptures were produced from the collected materials, thus giving them a new life!
Discover more about this project on https://www.lifeazoresnatura.eu/en/.
* C10.1
#governodosaçores #azoresgovernment #sraac #draac #ambiente #environment #alteraçõesclimáticas #climatechange #programalife #lifeprogramme #lifeipazoresnatura #redenatura2000 #natura2000 #parquesnaturaisdosaçores #azoresnatureparks #natureza #nature #açores #azores #pico #ilhadopico #picoisland #lixomarinho #marinelitter
🇪🇺 Com o apoio financeiro do Programa LIFE da União Europeia. With the financial support of the LIFE Programme of the European Union.
RN2000</t>
  </si>
  <si>
    <t>🇵🇹 Dia Internacional de Limpeza Costeira
Celebrada todos os anos no terceiro sábado de setembro, esta data tem como objetivo sensibilizar a população para a problemática do lixo marinho nos oceanos e o seu impacto sobre a biodiversidade marinha.
Assim, a Secretaria Regional do Ambiente e Alterações Climáticas, em colaboração com Direção Regional dos Assuntos do Mar e através do Projeto LIFE IP AZORES NATURA, promove ações de sensibilização ambiental dirigidas a esta problemática, através da ação (medida): Minimização do impacto do lixo marinho nos habitat costeiros*.
🇬🇧 International Coastal Clean-up Day
Celebrated every year on the third Saturday of September, this date aims to create awareness on the population to the problem of marine litter in the oceans and its impact on marine biodiversity.
Thus, the Regional Secretariat for the Environment and Climate Change, in collaboration with the Regional Directorate for Sea Affairs and through the LIFE IP AZORES NATURA project, promotes environmental awareness actions aimed at this issue, through the action (measure): Minimizing marine litter impact on coastal habitat*.
* Ação/Action C10.1
#governodosaçores #azoresgovernment #sraac #draac #dram #ambiente #environment #alteraçõesclimáticas #climatechange #programalife #lifeprogramme #lifeipazoresnatura #açores #azores #oceano #ocean #biodiversidademarinha #marinebiodiversity #limpezacosteira #coastalcleanup #lixomarinho #marinelitter #diainternacionaldalimpezacosteira #internationalcoastalcleanupday #educaçãoambientalaçores #azoresenvironmentalawareness
🇪🇺 Com o apoio financeiro do Programa LIFE da União Europeia. With the financial support of the LIFE Programme of the European Union.
RN2000</t>
  </si>
  <si>
    <t>🇵🇹 19.ª edição da EURegions Week
O LIFE IP AZORES NATURA divulga a 19.ª edição da EURegions Week, o maior evento anual de Bruxelas dedicado à política de coesão. Entre 11 e 14 de outubro, terá a oportunidade de participar em vários 𝘸𝘰𝘳𝘬𝘴𝘩𝘰𝘱𝘴 𝘰𝘯𝘭𝘪𝘯𝘦 com temáticas relacionadas com a biodiversidade, florestas, transição verde e muitas outras, com cerca de 300 sessões planeadas.
Este evento enquadra-se nos fundos complementares do LIFE IP AZORES NATURA, sendo que um dos objetivos principais, e que caracteriza os projetos integrados (IP), é a necessidade de mobilizar outros fundos, que não os do LIFE (sejam da União Europeia, nacionais, regionais ou privados), para financiar medidas ou ações complementares ao projeto, mas fora do próprio, como o Horizonte Europa, o Interreg MAC, entre outros.
Para mais informações e inscrições, consulte https://bit.ly/3lWO7uQ
A Secretaria Regional do Ambiente e Alterações Climáticas convida-o(a) a saber mais sobre este projeto em www.lifeazoresnatura.eu.
🇬🇧 19th edition of the EURegions Week
The LIFE IP AZORES NATURA project announces the 19th edition of the EURegions Week, the largest annual event in Brussels dedicated to cohesion policy. Between 11 and 14 October, you will have the opportunity to participate in several online workshops with themes related to biodiversity, forests, green transition and many others, with about 300 planned sessions.
This event is included in LIFE IP AZORES NATURA's complementary funds, being that one of the main goals, and that characterizes the integrated projects (IP), is the necessity to mobilize funds other than LIFE (whether from the European Union, national, regional or private), to finance complementary measures or actions to the project, outside of its own, such as Horizon Europe, Interreg MAC, among others.
For more information and registrations, visit https://bit.ly/3lWO7uQ.
The Regional Secretariat for the Environment and Climate Change invites you to know more about this project on https://www.lifeazoresnatura.eu/en/.
#governodosaçores #azoresgovernment #sraac #draac #dram #ambiente #environment #alteraçõesclimáticas #climatechange #programalife #lifeprogramme #lifeipazoresnatura #fundoscomplementares #complementaryfunds #euregionsweek
🇪🇺 Com o apoio financeiro do Programa LIFE da União Europeia. With the financial support of the LIFE Programme of the European Union.
RN2000</t>
  </si>
  <si>
    <t>2021.08.20 - Ação de sensibilização invasoras - PR13PIC Lagoa do Capitão - Pico</t>
  </si>
  <si>
    <t>2021.08.22 - Remoção invasoras - Solanum mauritianum - Corvo</t>
  </si>
  <si>
    <t>2021.08.26 - Limpeza da praia &amp; esculturas lixo - Pico</t>
  </si>
  <si>
    <t>2021.08.27 - Fabricação molde - chamarizes de garajau</t>
  </si>
  <si>
    <t>2021.08.30 - Reunião Absant Group - Formação de drones</t>
  </si>
  <si>
    <t>2021.08.30 - Trabalhos Ilhéu de Baixo - Graciosa</t>
  </si>
  <si>
    <t>2021.08.30-31 - Remoção invasoras - Hedychium gardnerianum - Corvo</t>
  </si>
  <si>
    <t>2021.08.31 - Levantamento topográfico - Passadiço Caminho dos Burros</t>
  </si>
  <si>
    <t>2021.09.03 - Fabricação tampas - ninhos artificiais - Graciosa</t>
  </si>
  <si>
    <t>2021.09.3-5 - Ação de sensibilização - Projeto complementar OceanLit - Cagarro de Bordalo II - Corvo</t>
  </si>
  <si>
    <t>2021.09.06 - Infração vacas Reserva Caveiro - Pico</t>
  </si>
  <si>
    <t>2021.09.07 - Deteção invasora Pueraria lobata - São Miguel</t>
  </si>
  <si>
    <t>2021.09.07 - Vandalização vedação Caveiro - Pico</t>
  </si>
  <si>
    <t>2021.09.8-9 - Trabalhos Ilhéu de Baixo - Graciosa</t>
  </si>
  <si>
    <t>2021.09.8-10 - Monitorização aves marinhas - Ilhéu da Vila - Santa Maria</t>
  </si>
  <si>
    <t>2021.09.15-22 - Monitorização aves marinhas - Ilhéus da Graciosa</t>
  </si>
  <si>
    <t>2021.09.16 - Trabalhos Ilhéu de Baixo - Graciosa</t>
  </si>
  <si>
    <t>2021.09.21 - Trabalhos Ilhéu da Praia - Graciosa</t>
  </si>
  <si>
    <t>2021.09.22 - Embarcação São Jorge</t>
  </si>
  <si>
    <t>2021.09.24 - Aquisição segundo bate-estacas - Pico</t>
  </si>
  <si>
    <t>2021.09.24 - Plantio Myosotis maritima no JBF</t>
  </si>
  <si>
    <t>2021.09.30 - Plantação Myosotis maritima na Fajã dos Cubres - São Jorge</t>
  </si>
  <si>
    <t>2021.09.30 - Remoção invasoras - Ponta da Restinga - Graciosa</t>
  </si>
  <si>
    <t>2021.10.07 - Remoção invasoras - Lagoa do Negro - Maio-setembro 2021</t>
  </si>
  <si>
    <t>2021.10.11 - Deteção Cortaderia selloana - Lagoa do Fogo - São Miguel</t>
  </si>
  <si>
    <t>2021.10.12 - Primeiras Angelicas no viveiro do JBF</t>
  </si>
  <si>
    <t>2021.10.13 - Predação de crias de cagarro por gatos - Corvo</t>
  </si>
  <si>
    <t>Webinar - aves marinhas (Sol Heber)</t>
  </si>
  <si>
    <t>2021.08.19 - Ribeira da Lomba Faial - Antes e Depois</t>
  </si>
  <si>
    <t>Manuel Fernandes</t>
  </si>
  <si>
    <t>Sara Fernandes</t>
  </si>
  <si>
    <t>Fotografias sobre ação de sensibilização de invasoras na Lagoa do Capitão</t>
  </si>
  <si>
    <t>Remoção de invasoras no Corvo</t>
  </si>
  <si>
    <t>Ação de limpeza e atividade de esculturas no Pico</t>
  </si>
  <si>
    <t>Contrução de moldes para chamriz de cagarros</t>
  </si>
  <si>
    <t>Reunião para formação de drones (Absant Group)</t>
  </si>
  <si>
    <t>Trabalhos de conservação no Ilhéu de Baixo</t>
  </si>
  <si>
    <t>Trabalhos de conservação na ilha do Corvo - Remoção de invasoras</t>
  </si>
  <si>
    <t>Levantamento topográfico para contrução do Caminho dos Burros</t>
  </si>
  <si>
    <t>Tampas para ninhos artificiais</t>
  </si>
  <si>
    <t>Ação de sensibilização em conjunto com o projeto OceanLit</t>
  </si>
  <si>
    <t>Deteção de vacas na Reserva do Caveiro</t>
  </si>
  <si>
    <t>Deteção de uma espécie de flora invasora em São Miguel</t>
  </si>
  <si>
    <t>Congresso Internacional dos Oceanos</t>
  </si>
  <si>
    <t>Canárias</t>
  </si>
  <si>
    <t>🇵🇹  𝘏𝘦𝘥𝘺𝘤𝘩𝘪𝘶𝘮 – uma ameaça à biodiversidade dos Açores
As rocas, rocas-da-velha ou conteiras (𝘏𝘦𝘥𝘺𝘤𝘩𝘪𝘶𝘮 spp.) estão entre as 50 espécies exóticas mais perigosas da Macaronésia (Silva 𝘦𝘵 𝖺𝗅., 2008).
Esta planta constitui uma grande ameaça, tanto nos Açores como na Madeira, devido aos seus rizomas (um caule capaz de formar raiz) que apresentam um grande potencial reprodutor, formando grandes densidades de vegetação que impede outras espécies vizinhas de obterem luz solar e sobreviverem. 
Em La Palma, já se começam a ver alguns indivíduos, principalmente devido ao abandono de sobras de rizomas provenientes da jardinagem. De entre todas as espécies da família, a mais perigosa é a 𝘏𝘦𝘥𝘺𝘤𝘩𝘪𝘶𝘮 𝘨𝘢𝘳𝘥𝘯𝘦𝘳𝘪𝘢𝘯𝘶𝘮, que apresenta uma flor amarela, conforme podemos observar na imagem.
A Secretaria Regional do Ambiente e Alterações Climáticas desenvolve diversas ações de combate a esta e outras espécies invasoras, com o objetivo de preservar a flora endémica da Região.
Saiba mais em www.lifeazoresnatura.eu.
 🇪🇸 𝘏𝘦𝘥𝘺𝘤𝘩𝘪𝘶𝘮 – Una amenaza a la biodiversidad de las Azores
Las "congas" o "falsos jengibres" (𝘏𝘦𝘥𝘺𝘤𝘩𝘪𝘶𝘮 spp.) están entre las 50 especies exóticas más peligrosas de la Macaronesia (Silva 𝘦𝘵 𝖺𝗅., 2008).
Esta planta constituye una gran amenaza en Madeira y Azores, por sus potentes rizomas (un tallo capaz de echar raíces) que tienen un gran potencial reproductor y forman gran densidad de vegetación que impiden que las otras especies vecinas obtengan luz solar y sobrevivan. 
En La Palma hemos empezado a ver algunos escapes, principalmente por el abandono de sus restos de rizomas provenientes de ajardinamientos. De todas las especies de la familia, la más peligrosa es 𝘏𝘦𝘥𝘺𝘤𝘩𝘪𝘶𝘮 𝘨𝘢𝘳𝘥𝘯𝘦𝘳𝘪𝘢𝘯𝘶𝘮, que tiene una flor amarilla, como podemos ver en la imagen.
La Secretaria Regional del Ambiente y Cambio Climático desenvuelve acciones para combatir esta y otras especies invasoras, con el objetivo de preservar la flora endémica de la Región.
Sepa más en www.lifeazoresnatura.eu/es.
🇬🇧 𝘏𝘦𝘥𝘺𝘤𝘩𝘪𝘶𝘮 – a threat to the Azorean biodiversity
The “Congas” or “False-ginger” (𝘏𝘦𝘥𝘺𝘤𝘩𝘪𝘶𝘮 spp.) are among the 50 most dangerous exotic species of Macaronesia (Silva 𝘦𝘵 𝖺𝗅., 2008).
This plant constitutes a huge threat both in the Azores and Madeira, due to their rhizomes (a stem capable of creating roots) that have a great reproductive potential, forming large densities of vegetation that inhibit other neighboring species from getting sunlight and surviving. 
On La Palma, some individuals are already beginning to be seen, mainly due to the abandonment of leftover rhizomes from private gardens. From all the species of this family, the most dangerous is 𝘏𝘦𝘥𝘺𝘤𝘩𝘪𝘶𝘮 𝘨𝘢𝘳𝘥𝘯𝘦𝘳𝘪𝘢𝘯𝘶𝘮, with a yellow flower, which we can see in the image.  
The Regional Secretariat for the Environment and Climate Change develops several actions to fight against this and other invasive species, in order to preserve the endemic flora of the Region.
Find out more on www.lifeazoresnatura.eu/en.
#governodosaçores #azoresgovernment #sraac #ambiente #environment #alteraçõesclimáticas #climatechange #programalife #lifeprogramme #lifeipazoresnatura #redenatura2000 #espéciesexóticasinvasoras #invasivealienspecies #educaçãoambientalaçores #azoresenvironmentalawareness #biodiversidadeaçores #azoresbiodiversity
🇪🇺 Com o apoio financeiro do Programa LIFE da União Europeia. With the financial support of the LIFE Programme of the European Union.
RN2000</t>
  </si>
  <si>
    <t>🇵🇹 Recolha de sementes em várias ilhas dos Açores
A Secretaria Regional do Ambiente e Alterações Climáticas tem vindo a desenvolver um conjunto de trabalhos na recolha de sementes e propagação das respetivas espécies endémicas, contribuindo assim para a preservação da biodiversidade açoriana.
O projeto LIFE IP AZORES NATURA, através do Corpo de Vigilantes da Natureza, efetuou a recolha de sementes de 𝘚𝘱𝘦𝘳𝘨𝘶𝘭𝘢𝘳𝘪𝘢 𝘢𝘻𝘰𝘳𝘪𝘤𝘢 na Praia do Lombo Gordo, em São Miguel, no âmbito da ação/medida: Implementação de trabalhos piloto de conservação da flora endémica*. A sementeira desta espécie será feita no Antigo Pomar das Caldeiras da Lagoa das Furnas para que as plantas possam ser utilizadas posteriormente no aumento e proliferação de populações naturais.
No Pico, foi verificado o estado da população de 𝘌𝘶𝘱𝘩𝘳𝘢𝘴𝘪𝘢 𝘨𝘳𝘢𝘯𝘥𝘪𝘧𝘭𝘰𝘳𝘢 na Ribeira do Escalvado, onde grande parte dos indivíduos ainda não se encontravam com semente. Contudo, foi possível recolher algumas sementes, que já foram entregues ao Jardim Botânico do Faial, com o intuito de serem propagadas.
Em São Jorge e no Pico, foram também retirados indivíduos adultos de 𝘌𝘶𝘱𝘩𝘳𝘢𝘴𝘪𝘢 𝘨𝘳𝘢𝘯𝘥𝘪𝘧𝘭𝘰𝘳𝘢a, junto ao substrato, de modo a possibilitar a identificação das potenciais plantas hospedeiras desta espécie que se apresenta como hemiparasita, ou seja, que não é completamente dependente do seu hospedeiro. 
Descubra esta e outras ações deste projeto em https://www.lifeazoresnatura.eu/.
🇬🇧 Seed collection of native species on several Azorean islands
The Regional Secretariat for the Environment and Climate Change has been developing a set of works in the collection of seeds and propagation of the respective endemic species, thus contributing to the preservation of the Azorean biodiversity. 
The LIFE IP AZORES NATURA project, through the Park Rangers Corps, collected seeds of 𝘚𝘱𝘦𝘳𝘨𝘶𝘭𝘢𝘳𝘪𝘢 𝘢𝘻𝘰𝘳𝘪𝘤𝘢 in Lombo Gordo Beach, on São Miguel, within the frame of the action/measure: Implementation of pilot conservation works for the conservation of endemic flora*. The sowing of this species will take place in the Antigo Pomar das Caldeiras da Lagoa das Furnas (orchard) so that the plants can be later used to increase and proliferate natural populations.
On Pico, the state of the population of 𝘌𝘶𝘱𝘩𝘳𝘢𝘴𝘪𝘢 𝘨𝘳𝘢𝘯𝘥𝘪𝘧𝘭𝘰𝘳𝘢 in Ribeira do Escalvado was verified, where a large part of the individuals was still without seeds. However, it was possible to collect some seeds, which have already been delivered to the Faial Botanic Garden to be propagated.
On Pico and São Jorge, were also sampled adult individuals of 𝘌𝘶𝘱𝘩𝘳𝘢𝘴𝘪𝘢 𝘨𝘳𝘢𝘯𝘥𝘪𝘧𝘭𝘰𝘳𝘢, along with the substrate, in order to enable the identification of potential host species of this hemiparasite species, this is, that do not depend completely on its host.
Discover this and other actions of this project on www.lifeazoresnatura.eu/en/.
*C3
#governodosaçores #azoresgovernment #sraac #ambiente #environment #alteraçõesclimáticas #climatechange #programalife #lifeprogramme #lifeipazoresnatura #redenatura2000 #natura2000 #jardimbotânicodofaial #faialbotanicgarden #antigopomardascaldeirasdalagoadasfurnas #recolhadesementes #seedcollection #propagação #propagation ##educaçãoambientalaçores #azoresenvironmentalawareness #biodiversidadeaçores #azoresbiodiversity
🇪🇺 Com o apoio financeiro do Programa LIFE da União Europeia. With the financial support of the LIFE Programme of the European Union.
RN2000</t>
  </si>
  <si>
    <t>🇵🇹 Instalação de ninhos artificiais para aves marinhas na Graciosa
Um dos objetivos do LIFE IP AZORES NATURA é contribuir para o aumento da população de aves marinhas, através da sua ação/medida: Restauro de habitat para as aves marinhas nos ilhéus*.
Com este pressuposto, a Secretaria Regional do Ambiente e Alterações Climáticas procedeu à instalação de ninhos artificiais para as espécies-alvo painho da Madeira (𝘏𝘺𝘥𝘳𝘰𝘣𝘢𝘵𝘦𝘴 𝘤𝘢𝘴𝘵𝘳𝘰), painho de Monteiro (𝘏𝘺𝘥𝘳𝘰𝘣𝘢𝘵𝘦𝘴 𝘮𝘰𝘯𝘵𝘦𝘪𝘳𝘰𝘪), alma-negra (𝘉𝘶𝘭𝘸𝘦𝘳𝘪𝘢 𝘣𝘶𝘭𝘸𝘦𝘳𝘪𝘪) e frulho (𝘗𝘶𝘧𝘧𝘪𝘯𝘶𝘴 𝘭𝘩𝘦𝘳𝘮𝘪𝘯𝘪𝘦𝘳𝘪), nos ilhéus da Praia e de Baixo, da ilha Graciosa, em colaboração com a Direção Regional dos Assuntos do Mar – DRAM e a Sociedade Portuguesa para o Estudo das Aves – SPEA. 
Para aumentar a probabilidade de ocupação destes ninhos, construídos com vasos de barro, foram colocados excrementos e penas da colónia em seu redor, e será instalado um sistema de som autónomo que irá reproduzir as vocalizações das espécies-alvo ao longo da época de nidificação. 
Com esta ação, prevê-se uma maior disponibilidade de habitat de nidificação, a proteção das espécies-alvo contra predadores, assim como a diminuição da competição entre espécies e dos efeitos das condições atmosféricas adversas, o que facilitará também o processo de monitorização destas aves. 
Saiba mais sobre este projeto em www.lifeazoresnatura.eu.
🇬🇧 Installation of artificial nests for seabirds on Graciosa
One of the LIFE IP AZORES NATURA’s goals is to contribute to the growth of the population of seabirds, through its action/measure: Restoration of habitat for seabirds on the islets*.
With this intention, the Regional Secretariat for the Environment and Climate Change installed artificial nests for the target species 𝘏𝘺𝘥𝘳𝘰𝘣𝘢𝘵𝘦𝘴 𝘤𝘢𝘴𝘵𝘳𝘰, 𝘏𝘺𝘥𝘳𝘰𝘣𝘢𝘵𝘦𝘴 𝘮𝘰𝘯𝘵𝘦𝘪𝘳𝘰𝘪, 𝘉𝘶𝘭𝘸𝘦𝘳𝘪𝘢 𝘣𝘶𝘭𝘸𝘦𝘳𝘪𝘪 and 𝘗𝘶𝘧𝘧𝘪𝘯𝘶𝘴 𝘭𝘩𝘦𝘳𝘮𝘪𝘯𝘪𝘦𝘳𝘪, on the Praia and Baixo islets, on Graciosa island, in collaboration with the Regional Directorate for Sea Affairs – DRAM and the Portuguese Society for the Study of Birds – SPEA.
To increase the probability of occupation of these nests, made with clay flowerpots, excrements and feathers were placed around them, and an autonomous sound system will be installed to reproduce the target species' vocalizations during the nidification period.
With this action, it is foreseeable more availability of nidification habitat, the protection of the target species against predators, and the decrease of competition between species and of the consequences of the adverse weather conditions, which will also favour the monitoring process of these birds.
Find out more about this project on www.lifeazoresnatura.eu/en.
*C6.1
#governodosaçores #azoresgovernment #sraac #ambiente #environment #alteraçõesclimáticas #climatechange #programalife #lifeprogramme #lifeipazoresnatura #redenatura2000 #avesmarinhas #seabirds #ninhosartificiais #artificialnests
🇪🇺 Com o apoio financeiro do Programa LIFE da União Europeia. With the financial support of the LIFE Programme of the European Union.
RN2000</t>
  </si>
  <si>
    <t>🇵🇹 Secretaria Regional do Ambiente e Alterações Climáticas com resultados positivos na avaliação do projeto LIFE IP AZORES NATURA
No âmbito da 4.ª visita de monitorização do projeto LIFE IP AZORES NATURA, um grupo de monitores da Comissão Europeia deslocou-se esta semana às ilhas de São Miguel e Graciosa, com o objetivo de avaliar o progresso do projeto.
A visita contou com a presença de representantes da Secretaria Regional do Ambiente e Alterações Climáticas e com os beneficiários associados: Direção Regional dos Assuntos do Mar, Direção Regional do Ambiente e Alterações Climáticas, Sociedade Portuguesa para o Estudo das Aves e Fundação Canarina da Reserva Mundial da Biosfera de La Palma. Dividiu-se em duas fases distintas, sendo a primeira uma reunião com todos os beneficiários, seguindo-se a visita à Serra da Tronqueira, em São Miguel, e ao Ilhéu da Praia, na Graciosa, locais onde estão a ser desenvolvidos trabalhos de conservação ao abrigo do projeto.
Os monitores tiveram a oportunidade de conhecer os resultados alcançados até ao momento, nomeadamente o planeamento operacional e estratégia regional das invasoras, trabalhos de campo efetuados, atividades de sensibilização ambiental, entre outras ações de caráter obrigatório. Foram salientadas as metas já alcançadas e discutidas as necessidades e preparação da 2.ª fase do projeto.
Os projetos desenvolvidos por esta Secretaria Regional no âmbito do Programa LIFE constituem uma importante ferramenta no combate às alterações climáticas, na luta contra a perda de biodiversidade e no apoio à transição para uma economia ambientalmente mais eficiente.
🇬🇧 Regional Secretariat for the Environment and Climate Change with positive results on the evaluation of the LIFE IP AZORES NATURA project
Within the scope of the 4th LIFE IP AZORES NATURA project monitoring visit, a group of European Union's supervisors travelled this week to the islands of São Miguel and Graciosa to evaluate the project's progress.
The visit counted with the presence of representatives of the Regional Secretariat for the Environment and Climate Change and with the associated beneficiaries: Regional Directorate for Sea Affairs, Regional Directorate for the Environment and Climate Change, Portuguese Society for the Study of Birds and La Palma World Biosphere Reserve. Divided into two stages, the visit started with a meeting with all the beneficiaries and continued with a field trip to the Serra da Tronqueira on São Miguel and to Ilhéu da Praia (islet) on Graciosa, places where the project develops conservation works.
The supervisors were briefed on the results achieved so far, namely the operational planning and regional strategy of the invasive species, field works carried out, environmental awareness activities, among other mandatory actions. The goals already reached were highlighted, and the necessities and preparation of phase II of the project were debated.
The projects developed by this Regional Secretariat under the LIFE Programme are a significant tool in the fight against climate change and the loss of biodiversity, as well as in supporting the transition to a more environmentally efficient economy. 
#governodosaçores #azoresgovernment #sraac #ambiente #environment #alteraçõesclimáticas #climatechange #programalife #lifeprogramme #lifeipazoresnatura #redenatura2000 #natura2000 #parquesnaturaisdosaçores #azoresnatureparks #natureza #nature #açores #azores #sãomiguel #ilhadesãomiguel #sãomiguelisland #graciosa #ilhagraciosa #graciosaisland
🇪🇺 Com o apoio financeiro do Programa LIFE da União Europeia. With the financial support of the LIFE Programme of the European Union.
RN 2000</t>
  </si>
  <si>
    <t>🇵🇹 𝗡𝗼𝘃𝗮 𝗲𝘀𝗽𝗲́𝗰𝗶𝗲 𝗱𝗲 𝗳𝗹𝗼𝗿𝗮 𝗶𝗻𝘃𝗮𝘀𝗼𝗿𝗮 𝗱𝗲𝘁𝗲𝘁𝗮𝗱𝗮 𝗻𝗼𝘀 𝗔𝗰̧𝗼𝗿𝗲𝘀
Foi detetada, pela primeira vez, a existência de uma espécie altamente invasora – a 𝘗𝘶𝘦𝘳𝘢𝘳𝘪𝘢 𝘭𝘰𝘣𝘢𝘵𝘢 (ou comumente designada de 𝘬𝘶𝘥𝘻𝘶) – na ilha de São Miguel.
Trata-se de uma trepadeira nativa na Ásia e em algumas ilhas do Pacífico. Porém, é considerada invasora em muitas partes do mundo, estando a causar grandes prejuízos, por apresentar um crescimento rápido onde, consequentemente, se sobrepõe às outras espécies, bloqueando assim a maior parte da luz solar.
Deste modo, pedimos a colaboração da população, não só em São Miguel, mas também nas restantes ilhas onde esta espécie já se possa ter instalado, para caso observem focos desta, reportem aos Serviços de Ambiente e Alterações Climáticas de Ilha para que procedam o mais rápido possível à sua remoção.
Só com a sua ajuda conseguiremos prevenir a dispersão desta espécie. Contamos consigo!
A Secretaria Regional do Ambiente e Alterações Climáticas convida-o(a) a saber mais sobre este projeto em www.lifeazoresnatura.eu.
🇬🇧 𝗔 𝗻𝗲𝘄 𝗶𝗻𝘃𝗮𝘀𝗶𝘃𝗲 𝗳𝗹𝗼𝗿𝗮 𝘀𝗽𝗲𝗰𝗶𝗲𝘀 𝘄𝗮𝘀 𝗳𝗼𝘂𝗻𝗱 𝗶𝗻 𝘁𝗵𝗲 𝗔𝘇𝗼𝗿𝗲𝘀
It was detected, for the first time, the existence of a highly invasive species – the 𝘗𝘶𝘦𝘳𝘢𝘳𝘪𝘢 𝘭𝘰𝘣𝘢𝘵𝘢 (or commonly known as 𝘬𝘶𝘥𝘻𝘶) – on the island of São Miguel.
It is a climbing plant native of Asia and some islands of the Pacific Ocean. However, it is considered to be invasive in many parts of the world, causing big damage due to its fast-growing and consequently growing over other species, thus blocking most of the sunlight.
This way, we ask the population to collaborate, not only on São Miguel but also on the other islands where this species can already exist, by reporting to the Island Environment and Climate Change Services if you observe outbreaks of this plant so that they can proceed as soon as possible with its removal.
We can only prevent the dispersion of this species with your help. We count on your collaboration!
The Regional Secretariat for the Environment and Climate Change invites you to visit the LIFE IP AZORES NATURA's website on www.lifeazoresnatura.eu/en.
#governodosaçores #azoresgovernment #sraac #ambiente #environment #alteraçõesclimáticas #climatechange #programalife #lifeprogramme #lifeipazoresnatura #redenatura2000 #natura2000 #parquesnaturaisdosaçores #azoresnatureparks #natureza #nature #açores #azores #sãomiguel #ilhadesãomiguel #sãomiguelisland #florainvasora #invasiveflora #sensibilizaçãoambientalaçores #azoresenvironmentalawareness #biodiversidadeaçores #azoresbiodiversity #reactnowazores
🇪🇺 Com o apoio financeiro do Programa LIFE da União Europeia. With the financial support of the LIFE Programme of the European Union.
RN2000</t>
  </si>
  <si>
    <t>Proposta de Plano de 2022 dos Açores aposta no oceano, clima e ecossistemas</t>
  </si>
  <si>
    <t>Navios da Atlânticoline passam a monitorizar biodiversidade marinha dos Açores</t>
  </si>
  <si>
    <t>Morcegos e Aves dos Açores - joga e aprende</t>
  </si>
  <si>
    <t>PN Faial</t>
  </si>
  <si>
    <t>Feira Agrícola Açores</t>
  </si>
  <si>
    <t>Students learned the importance of the Azorean bat</t>
  </si>
  <si>
    <t>Controlo de plantas invasoras na Restinga</t>
  </si>
  <si>
    <t>Vem conhecer o morcego dos Açores</t>
  </si>
  <si>
    <t>Morcegos na nossa ilha</t>
  </si>
  <si>
    <t>Praça Fontes Pereira de Melo</t>
  </si>
  <si>
    <t>Limpezas costeiras na rede natura 2000</t>
  </si>
  <si>
    <t>C10 E5</t>
  </si>
  <si>
    <t>Parque Natural da Terceira / Marine waste on Terceira Island</t>
  </si>
  <si>
    <t>Costa das Quatro Ribeiras</t>
  </si>
  <si>
    <t>Ação de voluntaria para limpeza costeira dentro de uma área da rede natura 2000 / participantes compreenderam as problemáticas associadas ao lixo marinho</t>
  </si>
  <si>
    <t xml:space="preserve"> Y</t>
  </si>
  <si>
    <t>Morcega-te!</t>
  </si>
  <si>
    <t>Parque Natural de Santa Maria / Centro de Atividades Ocupacionais da Santa Casa da Misericórdia de Vila do Porto</t>
  </si>
  <si>
    <t>Paque Natural de São Miguel / Invasoras.PT</t>
  </si>
  <si>
    <t>Não aplicável</t>
  </si>
  <si>
    <t>Miradouro do Pico do Ferro</t>
  </si>
  <si>
    <t>Foram controladas infestantes numa zona protegida e os participantes perceberam os riscos associados a este tipo de flora invasora e os impactes no ecossistema</t>
  </si>
  <si>
    <t>Passeio à Zona Húmida do Caldeirão</t>
  </si>
  <si>
    <t>Largo do Ribeirão</t>
  </si>
  <si>
    <t>C4.1 E4</t>
  </si>
  <si>
    <t>Parque Natural do Corvo / Geoparque Açores</t>
  </si>
  <si>
    <t>Foram visitaras áreas da Rede Natura 2000 e explicada a importância deste mecanismo de conservação</t>
  </si>
  <si>
    <t>Fajã Lopo Vaz</t>
  </si>
  <si>
    <t>Parque Natural das Flores / Serviço de Desporto das Flores</t>
  </si>
  <si>
    <t>A humanidade e a Biosfera: Descida á Fajã Lopo Vaz</t>
  </si>
  <si>
    <t>Parque Natural de Santa Maria / ABAE</t>
  </si>
  <si>
    <t>Biodiversidade na Ponta dos Dedos</t>
  </si>
  <si>
    <t>Foi discutida a importância de áreas protegidas como a Rede Natura 2000</t>
  </si>
  <si>
    <t>Espaço TIC das Feteiras de São Pedro</t>
  </si>
  <si>
    <t>Desvendar o morcego dos Açores</t>
  </si>
  <si>
    <t>Os participantes compreenderam as principais características do morcego dos Açores e a sua importãncia para a biodiversidade</t>
  </si>
  <si>
    <t>Alagoa</t>
  </si>
  <si>
    <t>Jardim Botâncio do Faial</t>
  </si>
  <si>
    <t>Biblioteca pública</t>
  </si>
  <si>
    <t>Parque Florestal de São João</t>
  </si>
  <si>
    <t>Parque Natural do Pico</t>
  </si>
  <si>
    <t>Miradouro do Raminho</t>
  </si>
  <si>
    <t>Toc'Aprender na Natureza</t>
  </si>
  <si>
    <t>Os parcipantes ficaram a conhecer as áreas protegidas da ilha, bem como as áreas da Rede Natura 2000</t>
  </si>
  <si>
    <t>Parque infantil da Reserva Natural do Recreio de Valverde</t>
  </si>
  <si>
    <t>Lagoa das Sete Cidades</t>
  </si>
  <si>
    <t xml:space="preserve">Os segredos do Morcegos </t>
  </si>
  <si>
    <t>Casa de Infância de Santo António</t>
  </si>
  <si>
    <t>Desvendando as aves dos Açores</t>
  </si>
  <si>
    <t>Os participantes ficaram a conhcer algumas das aves dos Açores, bem como a sua importância para a biodiversidade</t>
  </si>
  <si>
    <t>Toc'aprender na Natureza</t>
  </si>
  <si>
    <t>Ecodiversão com a Ecoteca</t>
  </si>
  <si>
    <t>Alertar alunos de Atl para as problemáticas ambientais e a necessidade de existirem mecanismos de conservação como a Rede Natura 2000 através de Peddy-papers</t>
  </si>
  <si>
    <t>Os aprticipantes ficaram a compreender a importância da existência de mecanismos de conservação como a Rede Natura 2000</t>
  </si>
  <si>
    <t>Rumo ao Sul - Gostas de te armar em herói?</t>
  </si>
  <si>
    <t>Serviços Educativos da Secretaria Regional do Ambiente e Alterações Climáticas da ilha de Santa Maria</t>
  </si>
  <si>
    <t>Secretaria Regional do Ambiente e Alterações Climáticas</t>
  </si>
  <si>
    <t>C11 E4</t>
  </si>
  <si>
    <t>Praia Formosa</t>
  </si>
  <si>
    <t>Foi abordada a questão das aves marinhas e a sua importância para a consevação da natureza</t>
  </si>
  <si>
    <t>Desvendar o Morcego dos Açores</t>
  </si>
  <si>
    <t>Serviços Educativos da Secretaria Regional do Ambiente e Alterações Climáticas da ilha de São Jorge</t>
  </si>
  <si>
    <t>Serviços Educativos da Secretaria Regional do Ambiente e Alterações Climáticas da ilha da Terceira</t>
  </si>
  <si>
    <t>Ermida de Nossa Senhora de Lurdes</t>
  </si>
  <si>
    <t>Variável</t>
  </si>
  <si>
    <t>Portal do Governo</t>
  </si>
  <si>
    <t>Governo dos Açores reforça monitorização da diversidade marinha da Região</t>
  </si>
  <si>
    <t>Avistados 15 mil animais marinhos nos navios da Atlânticoline</t>
  </si>
  <si>
    <t>Wilder</t>
  </si>
  <si>
    <t>Nacional website</t>
  </si>
  <si>
    <t>Para fazer: neste Verão vá até aos Açores e ajude a contar todos os priolos do mundo</t>
  </si>
  <si>
    <t>🇵🇹 𝗣𝗿𝗼𝗷𝗲𝘁𝗼 𝗶𝗻𝗼𝘃𝗮𝗱𝗼𝗿 𝗱𝗲 𝗺𝗮𝗿𝗰𝗮𝗰̧𝗮̃𝗼 𝗱𝗲 𝘁𝗮𝗿𝘁𝗮𝗿𝘂𝗴𝗮𝘀-𝗯𝗼𝗯𝗮𝘀
Nos passados dias 18 e 19 de novembro de 2021, na Estação de Peixes Vivos - Aquário do Porto Pim, a Secretaria Regional do Ambiente e Alterações Climáticas acolheu um projeto inovador de marcação de tartarugas-bobas (𝘊𝘢𝘳𝘦𝘵𝘵𝘢 𝘤𝘢𝘳𝘦𝘵𝘵𝘢) com transmissores satélites de última geração.
Esta iniciativa parte de uma colaboração entre o projeto COSTA (costaproject.org), liderado pelo investigador Frederic Vandeperre do centro Okeanos da Universidade dos Açores, a ONG UPWELL (upwell.org), o investigador Philippe Gaspar da Mercator Ocean, o Departamento da Ciências Marinhas da Universidade Atlântica da Florida, a Direção Regional das Pescas e a Direção Regional dos Assuntos do Mar.
Os marcadores solares foram desenvolvidos sob orientação do Doutor George Shillinger, Cofundador e Diretor executivo da Upwell, num processo que levou mais de 10 anos de investigação e aperfeiçoamento, donde resultaram estes marcadores que pesam cerca de 2 gramas e medem cerca de 2 centímetros.
São marcadores solares que carregam a bateria quando as tartarugas estão a descansar na superfície do oceano, sendo também nesta altura que os dados são transmitidos por satélite. Estes marcadores em fase experimental, utilizados pela primeira vez, têm uma duração de 8 meses de transmissões e, com o crescimento da tartaruga, caem e não são recuperáveis pois não flutuam.
Foram marcadas 6 tartarugas-bobas pequenas (˂ 30 centímetros CCL) mas o objetivo é marcar cerca de 30 animais. Com este estudo pretende-se desvendar o percurso que este animais fazem. Até hoje sabe-se que a maioria nasce nas praias da Florida - EUA, e que com a ajuda das Correntes do Golfo vêm até aos Açores, mas o que acontece depois é um enigma da biologia. 
As tartarugas foram recuperadas na Estação de Peixes Vivos e libertadas no dia 19 de novembro de 2021, tendo estado ao cuidado dos biólogos da Flying Sharks.
Este trabalho enquadra-se na ação de Restauro de espécies marinhas e costeiras, coordenada pela Direção Regional dos Assuntos do Mar, do projeto LIFE IP AZORES NATURA (LIFE17 IPE/PT/000010), com o objetivo de comparar movimentos de tartarugas pequenas apanhadas no mar e reabilitadas no Aquário do Porto Pim, para avaliar o sucesso das práticas de reabilitação utilizadas.
Assista à reportagem efetuada pela RTP-Açores aqui: facebook.com/rtpacores/videos/163605962598708, e saiba mais sobre este projeto em www.lifeazoresnatura.eu.
🇬🇧 𝗜𝗻𝗻𝗼𝘃𝗮𝘁𝗶𝘃𝗲 𝗹𝗼𝗴𝗴𝗲𝗿𝗵𝗲𝗮𝗱 𝘁𝘂𝗿𝘁𝗹𝗲 𝘁𝗮𝗴𝗴𝗶𝗻𝗴 𝗽𝗿𝗼𝗷𝗲𝗰𝘁
On November 18 and 19, 2021, at the Live Fish Station - Porto Pim Aquarium, the Regional Secretariat for the Environment and Climate Change hosted an innovative project to tag loggerhead turtles (𝘊𝘢𝘳𝘦𝘵𝘵𝘢 𝘤𝘢𝘳𝘦𝘵𝘵𝘢) with state-of-the-art satellite transmitters.
This initiative is part of a collaboration between the COSTA project (costaproject.org), led by researcher Frederic Vandeperre from the Okeanos centre of the University of the Azores, the NGO UPWELL (upwell.org), the researcher Philippe Gaspar from Mercator Ocean, the Department of Marine Science of the Florida Atlantic University, the Regional Directorate of Fisheries and the Regional Directorate of Maritime Affairs.
The solar markers were developed under the guidance of Dr. George Shillinger, Co-founder and Executive Director of Upwell, in a process that took more than 10 years of research and improvement, which resulted in these markers weighing around 2 grams and measuring around 2 centimeters.
These are solar markers that charge the battery when the turtles are resting on the ocean's surface, and it is also at this time that the data is transmitted by satellite. These markers in experimental phase, used for the first time, have a transmission duration of 8 months and, as the turtle grows, they fall and are not recoverable as they do not float.
Six small loggerhead turtles (˂ 30 cm CCL) have been tagged, but the aim is to tag around 30 animals. With this study we intend to unveil the course that these animals take. Until today it is known that most are born on the beaches of Florida - USA, and that with the help of the Gulf Stream they come to the Azores, but what happens afterwards is an enigma of biology.
The turtles were recovered from the Live Fish Station and released on November 19, 2021, having been in the care of Flying Sharks biologists.
This work is part of the action of Restoration of marine and coastal species, coordinated by the Regional Directorate for Sea Affairs, of the LIFE IP AZORES NATURA project (LIFE17 IPE/PT/000010), with the objective of comparing the movements of small turtles caught in the sea and rehabilitated at the Porto Pim Aquarium, to assess the success of the rehabilitation practices used.
Watch the report made by RTP-Açores here: facebook.com/rtpacores/videos/163605962598708, and learn more about this project at https://www.lifeazoresnatura.eu/en/.
#governodosaçores #azoresgovernment #sraac #ambiente #environment #alteraçõesclimáticas #climatechange #programalife #lifeprogramme #lifeipazoresnatura #redenatura2000 #natura2000 #parquesnaturaisdosaçores #azoresnatureparks #natureza #nature #açores #azores #tartarugas #turtles #sensibilizaçãoambientalaçores #azoresenvironmentalawareness #biodiversidadeaçores #azoresbiodiversity #reactnowazores
🇪🇺 Com o apoio financeiro do Programa LIFE da União Europeia. With the financial support of the LIFE Programme of the European Union.
RN2000</t>
  </si>
  <si>
    <t>🇵🇹 𝙋𝙪𝙚𝙧𝙖𝙧𝙞𝙖 𝙡𝙤𝙗𝙖𝙩𝙖 – 𝗡𝗼𝘃𝗮 𝗲𝘀𝗽𝗲́𝗰𝗶𝗲 𝗶𝗻𝘃𝗮𝘀𝗼𝗿𝗮 𝗱𝗲𝘁𝗲𝘁𝗮𝗱𝗮 𝗲𝗺 𝗦𝗮̃𝗼 𝗠𝗶𝗴𝘂𝗲𝗹 𝗷𝗮́ 𝗮 𝘀𝗲𝗿 𝗿𝗲𝗺𝗼𝘃𝗶𝗱𝗮
Com a deteção atempada da 𝘗𝘶𝘦𝘳𝘢𝘳𝘪𝘢 𝘭𝘰𝘣𝘢𝘵𝘢 (𝘬𝘶𝘥𝘻𝘶), e a resposta rápida de remoção desta espécie altamente invasora, os trabalhos realizados pela Secretaria Regional do Ambiente e Alterações Climáticas, no âmbito do projeto LIFE IP AZORES NATURA, têm-se revelado muito promissores.
Em articulação com o Serviço de Ambiente e Alterações Climáticas de São Miguel, procedeu-se através de métodos mecânicos à remoção eficaz desta espécie de trepadeira, que já se encontrava bastante propagada no lado sul da Lagoa das Furnas. Os resíduos resultantes desta ação foram cuidadosamente queimados de modo a evitar novos focos desta espécie. Esta zona será alvo de um processo de manutenção para que sejam eliminados novos exemplares da espécie que possam surgir.
Fique a par desta e de outras ações de conservação em https://bit.ly/3nWF8fu.
🇬🇧 𝙋𝙪𝙚𝙧𝙖𝙧𝙞𝙖 𝙡𝙤𝙗𝙖𝙩𝙖 – 𝗡𝗲𝘄 𝗶𝗻𝘃𝗮𝘀𝗶𝘃𝗲 𝘀𝗽𝗲𝗰𝗶𝗲𝘀 𝗱𝗲𝘁𝗲𝗰𝘁𝗲𝗱 𝗼𝗻 𝗦𝗮̃𝗼 𝗠𝗶𝗴𝘂𝗲𝗹 𝗮𝗹𝗿𝗲𝗮𝗱𝘆 𝗯𝗲𝗶𝗻𝗴 𝗿𝗲𝗺𝗼𝘃𝗲𝗱
With the early detection of the 𝘗𝘶𝘦𝘳𝘢𝘳𝘪𝘢 𝘭𝘰𝘣𝘢𝘵𝘢 (𝘬𝘶𝘥𝘻𝘶) and the fast response of removal of this highly invasive species, the works carried out by the Regional Secretariat for the Environment and Climate Change, within the LIFE IP AZORES NATURA project, have been revealed to be very promising.
Together with the São Miguel Environment and Climate Change Service, the teams, using mechanical methods, carried out the effective removal of this climber species, which was already widespread on the southern side of the Lagoa das Furnas (lagoon). The waste resulting from this action was carefully burnt to avoid new outbreaks of this species. This area will be subject to a maintenance process to eliminate any new specimens of the species that may appear.
Stay tuned for this and other conservation actions on https://bit.ly/3pl7rnh.
#governodosaçores #azoresgovernment #sraac #ambiente #environment #alteraçõesclimáticas #climatechange #programalife #lifeprogramme #lifeipazoresnatura #redenatura2000 #natura2000 #parquesnaturaisdosaçores #azoresnatureparks #natureza #nature #açores #azores #sãomiguel #ilhadesãomiguel #sãomiguelisland #florainvasora #invasiveflora #sensibilizaçãoambientalaçores #azoresenvironmentalawareness #biodiversidadeaçores #azoresbiodiversity #espéciesexóticasinvasoras #invasivealienspecies #reactnowazores
🇪🇺 Com o apoio financeiro do Programa LIFE da União Europeia. With the financial support of the LIFE Programme of the European Union.
RN 2000</t>
  </si>
  <si>
    <t>🇵🇹 𝗟𝗜𝗙𝗘 𝗜𝗣 𝗔𝗭𝗢𝗥𝗘𝗦 𝗡𝗔𝗧𝗨𝗥𝗔 𝗺𝗮𝗿𝗰𝗼𝘂 𝗽𝗿𝗲𝘀𝗲𝗻𝗰̧𝗮 𝗻𝗮 𝗮𝘁𝗶𝘃𝗶𝗱𝗮𝗱𝗲 “𝗖𝗼𝗻𝗵𝗲𝗰𝗲𝗿 𝗽𝗮𝗿𝗮 𝗽𝗿𝗲𝘀𝗲𝗿𝘃𝗮𝗿 𝗮𝘀 𝗻𝗼𝘀𝘀𝗮𝘀 𝗭𝗼𝗻𝗮𝘀 𝗛𝘂́𝗺𝗶𝗱𝗮𝘀”
Este foi um fim de semana recheado de atividades promovidas pela Secretaria Regional do Ambiente e Alterações Climáticas no âmbito do Dia Mundial das Zonas Húmidas e do Dia Nacional do Vigilante da Natureza.
Algumas destas atividades estavam integradas no projeto LIFE IP AZORES NATURA, nomeadamente as que ocorreram no Corvo, São Jorge e Terceira, e consistiram em percursos pedestres por zonas húmidas emblemáticas e observação de espécies de fauna e flora, com especial enfoque na observação de aves.
Na atividade que ocorreu na Terceira, mais propriamente junto à Lagoa do Negro, os participantes tiveram a oportunidade de contar com a presença do Secretário Regional do Ambiente e Alterações Climáticas que teve “o enorme gosto de acompanhar os nossos fantásticos Vigilantes da Natureza Juniores, na iniciativa "Conhecer para preservar as nossas Zonas Húmidas", realizada no âmbito do Projeto LIFE IP Azores Natura”.
Fique a par desta e de outras ações em: https://www.lifeazoresnatura.eu/
🇬🇧 𝗟𝗜𝗙𝗘 𝗜𝗣 𝗔𝗭𝗢𝗥𝗘𝗦 𝗡𝗔𝗧𝗨𝗥𝗔 𝘄𝗮𝘀 𝗽𝗿𝗲𝘀𝗲𝗻𝘁 𝗶𝗻 𝘁𝗵𝗲 𝗮𝗰𝘁𝗶𝘃𝗶𝘁𝘆 “𝗚𝗲𝘁𝘁𝗶𝗻𝗴 𝘁𝗼 𝗸𝗻𝗼𝘄 𝘁𝗼 𝗽𝗿𝗲𝘀𝗲𝗿𝘃𝗲 𝗼𝘂𝗿 𝗪𝗲𝘁𝗹𝗮𝗻𝗱𝘀”
This was a weekend full of activities promoted by the Regional Secretariat for the Environment and Climate Change as part of the World Wetlands Day and the National Nature Rangers Day.
Some of these activities were part of the LIFE IP AZORES NATURA project, namely those that took place in Corvo, São Jorge and Terceira islands, and consisted of walking trails through emblematic wetlands and observation of fauna and flora species, with special focus on birdwatching.
In the activity that took place in Terceira, more specifically near Lagoa do Negro, the participants had the opportunity to count with the presence of the Regional Secretary for the Environment and Climate Change who had "the great pleasure of accompanying our fantastic Junior Nature Wardens in the initiative "Knowing to preserve our Wetlands", carried out under the LIFE IP Azores Natura Project".
Stay tuned for this and other actions on: https://www.lifeazoresnatura.eu/en/
🇪🇺 Com o apoio financeiro do Programa LIFE da União Europeia. With the financial support of the LIFE Programme of the European Union.
RN 2000
#sraac #lifeprogramme #lifeipazoresnatura</t>
  </si>
  <si>
    <t>🇵🇹 𝗟𝗜𝗙𝗘 𝗜𝗣 𝗔𝗭𝗢𝗥𝗘𝗦 𝗡𝗔𝗧𝗨𝗥𝗔 𝗽𝗿𝗼𝗺𝗼𝘃𝗲 𝗳𝗼𝗿𝗺𝗮𝗰̧𝗮̃𝗼 𝗱𝗲 𝗮𝗽𝗹𝗶𝗰𝗮𝗰̧𝗮̃𝗼 𝗱𝗲 𝗳𝗶𝘁𝗼𝗳𝗮́𝗿𝗺𝗮𝗰𝗼𝘀
A Secretaria Regional do Ambiente e Alterações Climáticas, através do projeto LIFE IP AZORES NATURA, no sentido de promover a capacitação dos seus recursos humanos procedeu a mais uma formação técnica dos seus operacionais. A formação na aplicação de fitofármacos, de forma a assegurar a sua correta utilização no terreno, permitiu a formação de 60 operacionais, garantindo a imprescindível capacitação para que as ações de conservação sejam executadas de forma segura, nomeadamente no controlo de flora invasora, minimizando os riscos para o aplicador e para o ambiente, bem como preservando as espécies endémicas e nativas.
Fique a par destas e outras ações em www.lifeazoresnatura.eu.
🇬🇧 𝗟𝗜𝗙𝗘 𝗜𝗣 𝗔𝗭𝗢𝗥𝗘𝗦 𝗡𝗔𝗧𝗨𝗥𝗔 𝗽𝗿𝗼𝗺𝗼𝘁𝗲𝘀 𝗽𝗵𝘆𝘁𝗼𝗽𝗵𝗮𝗿𝗺𝗮𝗰𝗲𝘂𝘁𝗶𝗰𝗮𝗹 𝗮𝗽𝗽𝗹𝗶𝗰𝗮𝘁𝗶𝗼𝗻 𝘁𝗿𝗮𝗶𝗻𝗶𝗻𝗴
The Regional Secretariat for the Environment and Climate Change, through the LIFE IP AZORES NATURA project, in order to promote the empowerment of its human resources, carried out technical training for its field workers. The training on the application of phytopharmaceuticals to ensure their correct use in the field allowed the training of 60 field workers, guaranteeing the indispensable capacity building so that conservation actions are safely carried out, namely on the invasive flora control, minimizing risks for the workers and the environment, as well as preserving the endemic and native species.
Keep up to date with these and other actions on www.lifeazoresnatura.eu/en/.
🇪🇺 Com o apoio financeiro do Programa LIFE da União Europeia. With the financial support of the LIFE Programme of the European Union.
RN 2000
#sraac #lifeprogramme #lifeipazoresnatura</t>
  </si>
  <si>
    <t>🇵🇹 𝗡𝗼𝘃𝗼 𝗙𝘂𝗻𝗱𝗼 𝗖𝗼𝗺𝗽𝗹𝗲𝗺𝗲𝗻𝘁𝗮𝗿 𝗮𝗯𝗲𝗿𝘁𝗼!
A Secretaria Regional do Ambiente e Alterações Climáticas, no âmbito do projeto LIFE IP AZORES NATURA, coordena e implementa projetos e iniciativas suportadas por fundos complementares.
O novo fundo aberto, intitulado 𝘊𝘢𝘭𝘭 𝘧𝘰𝘳 𝘵𝘩𝘦 𝘎𝘳𝘢𝘯𝘵 𝘚𝘤𝘩𝘦𝘮𝘦 𝘧𝘰𝘳 𝘉𝘪𝘰𝘥𝘪𝘷𝘦𝘳𝘴𝘪𝘵𝘺 𝘪𝘯 𝘵𝘩𝘦 𝘖𝘶𝘵𝘦𝘳𝘮𝘰𝘴𝘵 𝘙𝘦𝘨𝘪𝘰𝘯𝘴 𝘢𝘯𝘥 𝘛𝘩𝘦 𝘖𝘷𝘦𝘳𝘴𝘦𝘢𝘴 𝘊𝘰𝘶𝘯𝘵𝘳𝘪𝘦𝘴 𝘢𝘯𝘥 𝘛𝘦𝘳𝘳𝘪𝘵𝘰𝘳𝘪𝘦𝘴 encontra-se disponível até 26 de abril e tem como objetivo criar um pequeno mecanismo de subvenção para projetos nas Regiões Ultraperiféricas e nos Países e Territórios Ultramarinos da União Europeia sobre conservação da biodiversidade, restauro dos ecossistemas e utilização sustentável dos serviços ecossistémicos, incluindo abordagens baseadas nos ecossistemas para a adaptação e mitigação às alterações climáticas.
Para mais informação consulte o nosso 𝘸𝘦𝘣𝘴𝘪𝘵𝘦 na secção dos fundos complementares: https://www.lifeazoresnatura.eu/fundos-de-financiamento/
Em caso de dúvida, contacte o nosso balcão de apoio através do formulário: https://www.lifeazoresnatura.eu/acoes-comp…/balcao-de-apoio/
🇬🇧 𝗡𝗲𝘄 𝗦𝘂𝗽𝗽𝗹𝗲𝗺𝗲𝗻𝘁𝗮𝗿𝘆 𝗙𝘂𝗻𝗱 𝗼𝗽𝗲𝗻!
The Regional Secretariat for the Environment and Climate Change, within the LIFE IP AZORES NATURA, coordinates and implements projects and initiatives supported by complementary funds.
The newly opened complementary fund, entitled 𝘊𝘢𝘭𝘭 𝘧𝘰𝘳 𝘵𝘩𝘦 𝘎𝘳𝘢𝘯𝘵 𝘚𝘤𝘩𝘦𝘮𝘦 𝘧𝘰𝘳 𝘉𝘪𝘰𝘥𝘪𝘷𝘦𝘳𝘴𝘪𝘵𝘺 𝘪𝘯 𝘵𝘩𝘦 𝘖𝘶𝘵𝘦𝘳𝘮𝘰𝘴𝘵 𝘙𝘦𝘨𝘪𝘰𝘯𝘴 𝘢𝘯𝘥 𝘛𝘩𝘦 𝘖𝘷𝘦𝘳𝘴𝘦𝘢𝘴 𝘊𝘰𝘶𝘯𝘵𝘳𝘪𝘦𝘴 𝘢𝘯𝘥 𝘛𝘦𝘳𝘳𝘪𝘵𝘰𝘳𝘪𝘦𝘴 is available until 26 April and aims to the creating of a small subvention mechanism for projects in the Outermost Regions and Overseas Countries and Territories of the European Union on biodiversity conservation, ecosystem restoration and the sustainable use of ecosystem services, including ecosystem-based approaches to climate change adaptation and mitigation.
For more information, visit our website on the funding funds section:
https://www.lifeazoresnatura.eu/en/funding-funds/
If in doubt, please contact our support counter using the form:
https://www.lifeazoresnatura.eu/…/compleme…/support-counter/
🇪🇺 Com o apoio financeiro do Programa LIFE da União Europeia. With the financial support of the LIFE Programme of the European Union.
RN 2000
#sraac #lifeprogramme #lifeipazoresnatura</t>
  </si>
  <si>
    <t>Nota de Imprensa#</t>
  </si>
  <si>
    <t>Secretaria Regional do Ambiente e Alterações Climáticas realça papel fundamental dos vigilantes da natureza nos Açores</t>
  </si>
  <si>
    <t>https://portal.azores.gov.pt/web/comunicacao/news-detail?id=5750086</t>
  </si>
  <si>
    <t>2021.10.18 - Abertura canais passadiços na Lagoa dos Cubres - São Jorge</t>
  </si>
  <si>
    <t>2021.10.18 - Reunião de Gestão</t>
  </si>
  <si>
    <t>2021.10.18 - Vandalização contador das caminhantes - São Jorge</t>
  </si>
  <si>
    <t>2021.10.21 - Remoção invasoras - Carapacho - Graciosa</t>
  </si>
  <si>
    <t>2021.10.25-28 - 4ª visita de monitorização</t>
  </si>
  <si>
    <t>2021.11.02 - Pueraria lobata_kudzu_Remoçao_S.miguel</t>
  </si>
  <si>
    <t>2021.11.02 - Recolha de sementes - Viburnum_ilex_Lagoa do Fogo</t>
  </si>
  <si>
    <t>2021.11.03 - Regeneração natural Euphorbia stygiana - Santa Maria</t>
  </si>
  <si>
    <t>2021.11.08 - Tomada de Posse - Ilhéu do Topo</t>
  </si>
  <si>
    <t>2021.11.09 - Estabelecimento Angelica Lignescens na estufa de sombra dos viveiros do JBF</t>
  </si>
  <si>
    <t>2021.11.09 - Ruphorbia stygiana no JBF pronto para envio para Santa Maria</t>
  </si>
  <si>
    <t>2021.11.16 - Reunião anual - Taskforce Monteiroi</t>
  </si>
  <si>
    <t>2021.11.17 - Webinar STOP Cortaderia - InvEco</t>
  </si>
  <si>
    <t>2021.11.23 - Webinar rede Nacional de Arrojamentos</t>
  </si>
  <si>
    <t>2021.11.24 - Estado da população de Chaerophyllum azoricum - Sete Cidades - São Miguel</t>
  </si>
  <si>
    <t>2021.11.27 - Voluntariado - Plantação Chaerophyllum azoricum - Sete Cidades - São Miguel</t>
  </si>
  <si>
    <t>2021.12.5-6 - Monitorização painhos - Ilhéu da Vila - Primeiro nihno artificial ocupado</t>
  </si>
  <si>
    <t>2021.12.08 - Monitorização painhos - Ilhéus da Graciosa - Primeiros ninhos artificiais ocupados</t>
  </si>
  <si>
    <t>2021.12.15 - Controle Invasoras Lagoa do Fogo_imagens drone</t>
  </si>
  <si>
    <t>2021.12.15 - Formação em fitofarmacos - aulas práticas</t>
  </si>
  <si>
    <t>2022.01.17-19 - Formação em primeiros socorros - Terceira</t>
  </si>
  <si>
    <t>2022.01.18 - germinação Asplenium hemionitis BSA</t>
  </si>
  <si>
    <t>2022.01.21 - Remoçao Invasoras Flores</t>
  </si>
  <si>
    <t>2022.01.21 - Reunião networking - LIFE Charcos</t>
  </si>
  <si>
    <t>2022.01.24 - Monitorizaçao aves marinhas - Ilhéu da Vila</t>
  </si>
  <si>
    <t>2022.01.24-26 - Formação em primeiros socorros - Terceira</t>
  </si>
  <si>
    <t>2022.01.26 - Monitorizaçao aves marinhas - Ilhéu da Praia</t>
  </si>
  <si>
    <t>2022.01.27 - Ensaios Germinação Lactuca e Angelica_BSA</t>
  </si>
  <si>
    <t>2022.02.2-3 - Formação em primeiros socorros - São Miguel</t>
  </si>
  <si>
    <t>2022.02.05 - Conhecer para preservar zonas húmidas - Lagoa do Negro</t>
  </si>
  <si>
    <t>2022.02.08 - Testes morte em pé salgueiros - Graciosa</t>
  </si>
  <si>
    <t>2022.02.10 - formçaão em primeiros socorros - Santa Maria</t>
  </si>
  <si>
    <t>2022.02.16-18 - Formação em primeiros socorros - Flores</t>
  </si>
  <si>
    <t>2022.02.19-20 - Fabricação molde - chamarizes de garajau</t>
  </si>
  <si>
    <t>2022.02.21 - Construção caixas de abrigo garajaus - São Jorge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</si>
</sst>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16]d\-mmm\-yy;@"/>
  </numFmts>
  <fonts count="21" x14ac:knownFonts="1">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1"/>
      <color rgb="FF000000"/>
      <name val="Calibri"/>
      <family val="2"/>
    </font>
    <font>
      <b/>
      <u/>
      <sz val="11"/>
      <color theme="1"/>
      <name val="Calibri"/>
      <family val="2"/>
      <scheme val="minor"/>
    </font>
    <font>
      <sz val="9"/>
      <color theme="1"/>
      <name val="Calibri"/>
      <family val="2"/>
      <scheme val="minor"/>
    </font>
    <font>
      <b/>
      <sz val="11"/>
      <color theme="1"/>
      <name val="Calibri"/>
      <family val="2"/>
      <scheme val="minor"/>
    </font>
    <font>
      <sz val="10"/>
      <color rgb="FFFF0000"/>
      <name val="Calibri"/>
      <family val="2"/>
      <scheme val="minor"/>
    </font>
    <font>
      <b/>
      <sz val="10"/>
      <color theme="0"/>
      <name val="Calibri"/>
      <family val="2"/>
      <scheme val="minor"/>
    </font>
    <font>
      <b/>
      <sz val="8"/>
      <color theme="0"/>
      <name val="Calibri"/>
      <family val="2"/>
      <scheme val="minor"/>
    </font>
    <font>
      <u/>
      <sz val="11"/>
      <color theme="10"/>
      <name val="Calibri"/>
      <family val="2"/>
      <scheme val="minor"/>
    </font>
    <font>
      <sz val="10"/>
      <name val="Calibri"/>
      <family val="2"/>
      <scheme val="minor"/>
    </font>
    <font>
      <sz val="9"/>
      <color indexed="81"/>
      <name val="Tahoma"/>
      <family val="2"/>
    </font>
    <font>
      <b/>
      <sz val="9"/>
      <color indexed="81"/>
      <name val="Tahoma"/>
      <family val="2"/>
    </font>
    <font>
      <sz val="8"/>
      <color theme="1"/>
      <name val="Calibri"/>
      <family val="2"/>
      <scheme val="minor"/>
    </font>
    <font>
      <b/>
      <sz val="9"/>
      <color indexed="81"/>
      <name val="Tahoma"/>
      <charset val="1"/>
    </font>
    <font>
      <sz val="9"/>
      <color indexed="81"/>
      <name val="Tahoma"/>
      <charset val="1"/>
    </font>
    <font>
      <b/>
      <sz val="9"/>
      <color indexed="81"/>
      <name val="Tahoma"/>
    </font>
    <font>
      <sz val="9"/>
      <color indexed="81"/>
      <name val="Tahoma"/>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660033"/>
        <bgColor indexed="64"/>
      </patternFill>
    </fill>
    <fill>
      <patternFill patternType="solid">
        <fgColor rgb="FFFFCCCC"/>
        <bgColor indexed="64"/>
      </patternFill>
    </fill>
    <fill>
      <patternFill patternType="solid">
        <fgColor theme="4" tint="-0.249977111117893"/>
        <bgColor indexed="64"/>
      </patternFill>
    </fill>
  </fills>
  <borders count="27">
    <border>
      <left/>
      <right/>
      <top/>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thin">
        <color rgb="FF00B0F0"/>
      </bottom>
      <diagonal/>
    </border>
    <border>
      <left style="thin">
        <color rgb="FF00B0F0"/>
      </left>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660033"/>
      </left>
      <right style="thin">
        <color rgb="FF660033"/>
      </right>
      <top style="thin">
        <color rgb="FF660033"/>
      </top>
      <bottom style="thin">
        <color rgb="FF660033"/>
      </bottom>
      <diagonal/>
    </border>
    <border>
      <left style="thin">
        <color rgb="FF660033"/>
      </left>
      <right style="thin">
        <color rgb="FF660033"/>
      </right>
      <top style="thin">
        <color rgb="FF660033"/>
      </top>
      <bottom/>
      <diagonal/>
    </border>
    <border>
      <left style="thin">
        <color rgb="FF660033"/>
      </left>
      <right style="thin">
        <color rgb="FF660033"/>
      </right>
      <top/>
      <bottom style="thin">
        <color rgb="FF660033"/>
      </bottom>
      <diagonal/>
    </border>
    <border>
      <left style="thin">
        <color indexed="64"/>
      </left>
      <right style="thin">
        <color indexed="64"/>
      </right>
      <top style="thin">
        <color indexed="64"/>
      </top>
      <bottom style="thin">
        <color indexed="64"/>
      </bottom>
      <diagonal/>
    </border>
    <border>
      <left style="thin">
        <color rgb="FF00B0F0"/>
      </left>
      <right style="thin">
        <color rgb="FF0070C0"/>
      </right>
      <top/>
      <bottom/>
      <diagonal/>
    </border>
    <border>
      <left style="thin">
        <color rgb="FF0070C0"/>
      </left>
      <right style="thin">
        <color rgb="FF0070C0"/>
      </right>
      <top style="thin">
        <color rgb="FF0070C0"/>
      </top>
      <bottom style="thin">
        <color rgb="FF0070C0"/>
      </bottom>
      <diagonal/>
    </border>
    <border>
      <left style="thin">
        <color rgb="FF00B0F0"/>
      </left>
      <right style="thin">
        <color rgb="FF0070C0"/>
      </right>
      <top/>
      <bottom style="thin">
        <color rgb="FF0070C0"/>
      </bottom>
      <diagonal/>
    </border>
    <border>
      <left style="thin">
        <color rgb="FF00B0F0"/>
      </left>
      <right style="thin">
        <color rgb="FF0070C0"/>
      </right>
      <top style="thin">
        <color rgb="FF00B0F0"/>
      </top>
      <bottom style="thin">
        <color rgb="FF0070C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B0F0"/>
      </right>
      <top/>
      <bottom style="thin">
        <color rgb="FF00B0F0"/>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style="thin">
        <color rgb="FF00B0F0"/>
      </right>
      <top style="thin">
        <color rgb="FF00B0F0"/>
      </top>
      <bottom style="thin">
        <color rgb="FF00B0F0"/>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s>
  <cellStyleXfs count="5">
    <xf numFmtId="0" fontId="0" fillId="0" borderId="0"/>
    <xf numFmtId="0" fontId="3" fillId="0" borderId="0"/>
    <xf numFmtId="0" fontId="4" fillId="0" borderId="0"/>
    <xf numFmtId="0" fontId="11" fillId="0" borderId="0" applyNumberFormat="0" applyFill="0" applyBorder="0" applyAlignment="0" applyProtection="0"/>
    <xf numFmtId="0" fontId="4" fillId="0" borderId="0"/>
  </cellStyleXfs>
  <cellXfs count="163">
    <xf numFmtId="0" fontId="0" fillId="0" borderId="0" xfId="0"/>
    <xf numFmtId="0" fontId="0" fillId="0" borderId="0" xfId="0" applyAlignment="1">
      <alignment horizontal="center"/>
    </xf>
    <xf numFmtId="0" fontId="0" fillId="0" borderId="0" xfId="0"/>
    <xf numFmtId="0" fontId="5" fillId="0" borderId="0" xfId="0" applyFont="1"/>
    <xf numFmtId="164" fontId="0" fillId="0" borderId="0" xfId="0" applyNumberFormat="1" applyAlignment="1">
      <alignment horizontal="right" vertical="center"/>
    </xf>
    <xf numFmtId="17" fontId="0" fillId="0" borderId="0" xfId="0" applyNumberFormat="1" applyAlignment="1">
      <alignment horizontal="right" vertical="center"/>
    </xf>
    <xf numFmtId="0" fontId="0" fillId="0" borderId="0" xfId="0" applyAlignment="1">
      <alignment horizontal="right" vertical="center"/>
    </xf>
    <xf numFmtId="0" fontId="5" fillId="0" borderId="0" xfId="0" applyFont="1" applyAlignment="1">
      <alignment horizontal="left" vertical="center"/>
    </xf>
    <xf numFmtId="0" fontId="0" fillId="0" borderId="0" xfId="0" applyBorder="1"/>
    <xf numFmtId="0" fontId="0" fillId="0" borderId="0" xfId="0" applyAlignment="1">
      <alignment horizontal="left"/>
    </xf>
    <xf numFmtId="15" fontId="0" fillId="0" borderId="0" xfId="0" applyNumberFormat="1" applyAlignment="1">
      <alignment horizontal="right" vertical="center"/>
    </xf>
    <xf numFmtId="0" fontId="6" fillId="0" borderId="0" xfId="0" applyFont="1"/>
    <xf numFmtId="0" fontId="7" fillId="0" borderId="0" xfId="0" applyFont="1" applyAlignment="1">
      <alignment horizontal="left"/>
    </xf>
    <xf numFmtId="0" fontId="7" fillId="0" borderId="0" xfId="0" applyFont="1"/>
    <xf numFmtId="0" fontId="6" fillId="0" borderId="0" xfId="0" applyFont="1" applyFill="1"/>
    <xf numFmtId="14" fontId="0" fillId="0" borderId="0" xfId="0" applyNumberFormat="1"/>
    <xf numFmtId="0" fontId="9" fillId="3"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left" vertical="center" wrapText="1"/>
    </xf>
    <xf numFmtId="49" fontId="1" fillId="4" borderId="1" xfId="0" applyNumberFormat="1" applyFont="1" applyFill="1" applyBorder="1" applyAlignment="1">
      <alignment vertical="center" wrapText="1"/>
    </xf>
    <xf numFmtId="14"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0" borderId="0" xfId="0" applyFont="1" applyAlignment="1">
      <alignment horizontal="center"/>
    </xf>
    <xf numFmtId="0" fontId="1" fillId="0" borderId="0" xfId="0" applyFont="1"/>
    <xf numFmtId="14" fontId="1"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49" fontId="1" fillId="0" borderId="1" xfId="0" applyNumberFormat="1" applyFont="1" applyBorder="1" applyAlignment="1">
      <alignment vertical="center" wrapText="1"/>
    </xf>
    <xf numFmtId="14" fontId="1"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4" borderId="0" xfId="0" applyFill="1"/>
    <xf numFmtId="164" fontId="0" fillId="4" borderId="0" xfId="0" applyNumberFormat="1" applyFill="1" applyAlignment="1">
      <alignment horizontal="right" vertical="center"/>
    </xf>
    <xf numFmtId="15" fontId="0" fillId="4" borderId="0" xfId="0" applyNumberFormat="1" applyFill="1" applyAlignment="1">
      <alignment horizontal="right" vertical="center"/>
    </xf>
    <xf numFmtId="0" fontId="0" fillId="4" borderId="0" xfId="0" applyFill="1" applyBorder="1"/>
    <xf numFmtId="17" fontId="0" fillId="4" borderId="0" xfId="0" applyNumberFormat="1" applyFill="1" applyAlignment="1">
      <alignment horizontal="right" vertical="center"/>
    </xf>
    <xf numFmtId="0" fontId="0" fillId="4" borderId="0" xfId="0" applyFill="1" applyAlignment="1">
      <alignment horizontal="left"/>
    </xf>
    <xf numFmtId="0" fontId="5" fillId="4" borderId="0" xfId="0" applyFont="1" applyFill="1"/>
    <xf numFmtId="0" fontId="0" fillId="4" borderId="0" xfId="0" applyFont="1" applyFill="1"/>
    <xf numFmtId="164" fontId="0" fillId="4" borderId="0" xfId="0" applyNumberFormat="1" applyFont="1" applyFill="1" applyAlignment="1">
      <alignment horizontal="right" vertical="center"/>
    </xf>
    <xf numFmtId="0" fontId="0" fillId="0" borderId="0" xfId="0" applyAlignment="1"/>
    <xf numFmtId="14" fontId="1" fillId="2" borderId="0" xfId="0" applyNumberFormat="1" applyFont="1" applyFill="1" applyBorder="1" applyAlignment="1">
      <alignment horizontal="left" vertical="center"/>
    </xf>
    <xf numFmtId="14" fontId="1" fillId="2" borderId="1" xfId="0" quotePrefix="1" applyNumberFormat="1" applyFont="1" applyFill="1" applyBorder="1" applyAlignment="1">
      <alignment horizontal="center" vertical="center" wrapText="1"/>
    </xf>
    <xf numFmtId="49" fontId="11" fillId="2" borderId="1" xfId="3" applyNumberFormat="1" applyFill="1" applyBorder="1" applyAlignment="1">
      <alignment vertical="center" wrapText="1"/>
    </xf>
    <xf numFmtId="0" fontId="2" fillId="0" borderId="0" xfId="0" applyFont="1"/>
    <xf numFmtId="0" fontId="10" fillId="5" borderId="6" xfId="0" applyFont="1" applyFill="1" applyBorder="1" applyAlignment="1">
      <alignment horizontal="center" vertical="center" wrapText="1"/>
    </xf>
    <xf numFmtId="1" fontId="1" fillId="6" borderId="6" xfId="0" applyNumberFormat="1" applyFont="1" applyFill="1" applyBorder="1" applyAlignment="1">
      <alignment horizontal="center" vertical="center" wrapText="1"/>
    </xf>
    <xf numFmtId="14" fontId="1" fillId="6" borderId="6" xfId="0" applyNumberFormat="1" applyFont="1" applyFill="1" applyBorder="1" applyAlignment="1">
      <alignment horizontal="center" vertical="center" wrapText="1"/>
    </xf>
    <xf numFmtId="14" fontId="1" fillId="4" borderId="3" xfId="0" applyNumberFormat="1" applyFont="1" applyFill="1" applyBorder="1" applyAlignment="1">
      <alignment horizontal="center" vertical="center" wrapText="1"/>
    </xf>
    <xf numFmtId="14" fontId="1" fillId="4" borderId="3" xfId="0" applyNumberFormat="1" applyFont="1" applyFill="1" applyBorder="1" applyAlignment="1">
      <alignment horizontal="center" vertical="center"/>
    </xf>
    <xf numFmtId="2" fontId="1" fillId="4"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left" vertical="top" wrapText="1"/>
    </xf>
    <xf numFmtId="1" fontId="1" fillId="2" borderId="7"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14" fontId="12" fillId="2" borderId="9"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9" fillId="5" borderId="7" xfId="0" applyFont="1" applyFill="1" applyBorder="1" applyAlignment="1">
      <alignment horizontal="center" vertical="center" wrapText="1"/>
    </xf>
    <xf numFmtId="14" fontId="0" fillId="0" borderId="9" xfId="0" applyNumberFormat="1" applyBorder="1"/>
    <xf numFmtId="0" fontId="0" fillId="0" borderId="9" xfId="0" applyBorder="1"/>
    <xf numFmtId="1" fontId="2" fillId="2" borderId="4" xfId="0" applyNumberFormat="1" applyFont="1" applyFill="1" applyBorder="1" applyAlignment="1">
      <alignment horizontal="center" vertical="center" wrapText="1"/>
    </xf>
    <xf numFmtId="0" fontId="0" fillId="0" borderId="10" xfId="0" applyBorder="1"/>
    <xf numFmtId="49" fontId="1" fillId="4" borderId="3" xfId="0" applyNumberFormat="1" applyFont="1" applyFill="1" applyBorder="1" applyAlignment="1">
      <alignment vertical="center" wrapText="1"/>
    </xf>
    <xf numFmtId="0" fontId="0" fillId="0" borderId="11" xfId="0" applyBorder="1"/>
    <xf numFmtId="0" fontId="0" fillId="0" borderId="12" xfId="0" applyBorder="1"/>
    <xf numFmtId="0" fontId="11" fillId="0" borderId="12" xfId="3" applyBorder="1"/>
    <xf numFmtId="0" fontId="11" fillId="0" borderId="13" xfId="3" applyBorder="1"/>
    <xf numFmtId="14" fontId="1" fillId="2" borderId="6" xfId="0" applyNumberFormat="1"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0" fontId="10" fillId="7" borderId="6" xfId="0" applyFont="1" applyFill="1" applyBorder="1" applyAlignment="1">
      <alignment horizontal="center" vertical="center" wrapText="1"/>
    </xf>
    <xf numFmtId="0" fontId="12" fillId="0" borderId="1" xfId="0" applyNumberFormat="1" applyFont="1" applyFill="1" applyBorder="1" applyAlignment="1" applyProtection="1">
      <alignment horizontal="left" wrapText="1"/>
    </xf>
    <xf numFmtId="14" fontId="1" fillId="2" borderId="2" xfId="0" applyNumberFormat="1" applyFont="1" applyFill="1" applyBorder="1" applyAlignment="1">
      <alignment horizontal="left" vertical="top" wrapText="1"/>
    </xf>
    <xf numFmtId="0" fontId="0" fillId="0" borderId="14" xfId="0" applyFont="1" applyBorder="1" applyAlignment="1">
      <alignment horizontal="center" vertical="center" wrapText="1"/>
    </xf>
    <xf numFmtId="0" fontId="0" fillId="0" borderId="14" xfId="0" applyFont="1" applyBorder="1" applyAlignment="1">
      <alignment horizontal="left" vertical="center" wrapText="1"/>
    </xf>
    <xf numFmtId="1" fontId="1" fillId="2" borderId="5" xfId="0" applyNumberFormat="1"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0" fillId="0" borderId="9" xfId="0" applyFill="1" applyBorder="1"/>
    <xf numFmtId="14" fontId="1" fillId="2" borderId="9" xfId="0" applyNumberFormat="1" applyFont="1" applyFill="1" applyBorder="1" applyAlignment="1">
      <alignment horizontal="center" vertical="center" wrapText="1"/>
    </xf>
    <xf numFmtId="1" fontId="15" fillId="2" borderId="9" xfId="0" applyNumberFormat="1" applyFont="1" applyFill="1" applyBorder="1" applyAlignment="1">
      <alignment horizontal="center" vertical="center" wrapText="1"/>
    </xf>
    <xf numFmtId="1" fontId="1" fillId="2" borderId="9" xfId="0" applyNumberFormat="1" applyFont="1" applyFill="1" applyBorder="1" applyAlignment="1">
      <alignment horizontal="center" vertical="center" wrapText="1"/>
    </xf>
    <xf numFmtId="0" fontId="0" fillId="0" borderId="9" xfId="0" applyBorder="1" applyAlignment="1">
      <alignment horizontal="center"/>
    </xf>
    <xf numFmtId="0" fontId="11" fillId="0" borderId="9" xfId="3" applyBorder="1" applyAlignment="1">
      <alignment wrapText="1"/>
    </xf>
    <xf numFmtId="1" fontId="11" fillId="2" borderId="1" xfId="3" applyNumberForma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0" xfId="0" applyAlignment="1">
      <alignment horizontal="center" vertical="center"/>
    </xf>
    <xf numFmtId="1" fontId="12" fillId="0" borderId="9" xfId="0" applyNumberFormat="1"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49" fontId="1" fillId="2" borderId="2" xfId="0" applyNumberFormat="1" applyFont="1" applyFill="1" applyBorder="1" applyAlignment="1">
      <alignment vertical="center" wrapText="1"/>
    </xf>
    <xf numFmtId="49" fontId="1" fillId="2" borderId="5" xfId="0" applyNumberFormat="1" applyFont="1" applyFill="1" applyBorder="1" applyAlignment="1">
      <alignment vertical="center" wrapText="1"/>
    </xf>
    <xf numFmtId="49" fontId="1" fillId="2" borderId="2" xfId="0" applyNumberFormat="1" applyFont="1" applyFill="1" applyBorder="1" applyAlignment="1">
      <alignment horizontal="center" vertical="center" wrapText="1"/>
    </xf>
    <xf numFmtId="49" fontId="1" fillId="2" borderId="25" xfId="0" applyNumberFormat="1" applyFont="1" applyFill="1" applyBorder="1" applyAlignment="1">
      <alignment vertical="center" wrapText="1"/>
    </xf>
    <xf numFmtId="49" fontId="1" fillId="2" borderId="18" xfId="0" applyNumberFormat="1" applyFont="1" applyFill="1" applyBorder="1" applyAlignment="1">
      <alignment vertical="center" wrapText="1"/>
    </xf>
    <xf numFmtId="49" fontId="1" fillId="2" borderId="19" xfId="0" applyNumberFormat="1" applyFont="1" applyFill="1" applyBorder="1" applyAlignment="1">
      <alignment vertical="center" wrapText="1"/>
    </xf>
    <xf numFmtId="49" fontId="1" fillId="2" borderId="26" xfId="0" applyNumberFormat="1" applyFont="1" applyFill="1" applyBorder="1" applyAlignment="1">
      <alignment vertical="center" wrapText="1"/>
    </xf>
    <xf numFmtId="49" fontId="1" fillId="2" borderId="24" xfId="0" applyNumberFormat="1" applyFont="1" applyFill="1" applyBorder="1" applyAlignment="1">
      <alignment vertical="center" wrapText="1"/>
    </xf>
    <xf numFmtId="49" fontId="1" fillId="2" borderId="2" xfId="0" applyNumberFormat="1" applyFont="1" applyFill="1" applyBorder="1" applyAlignment="1">
      <alignment horizontal="center" vertical="center"/>
    </xf>
    <xf numFmtId="49" fontId="1" fillId="2" borderId="23"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22" xfId="0" applyNumberFormat="1"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9" xfId="0" applyBorder="1" applyAlignment="1">
      <alignment horizontal="center" vertical="center"/>
    </xf>
    <xf numFmtId="0" fontId="11" fillId="0" borderId="0" xfId="3"/>
    <xf numFmtId="0" fontId="20" fillId="0" borderId="0" xfId="0" applyFont="1"/>
    <xf numFmtId="14" fontId="20" fillId="0" borderId="0" xfId="0" applyNumberFormat="1" applyFont="1"/>
    <xf numFmtId="0" fontId="20" fillId="0" borderId="9" xfId="0" applyFont="1" applyBorder="1"/>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20" xfId="0" applyNumberFormat="1" applyFont="1" applyFill="1" applyBorder="1" applyAlignment="1">
      <alignment vertical="center" wrapText="1"/>
    </xf>
    <xf numFmtId="49" fontId="1" fillId="2" borderId="2"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1" fillId="0" borderId="0" xfId="0" applyFont="1" applyAlignment="1">
      <alignment horizontal="center" vertical="center" wrapText="1"/>
    </xf>
    <xf numFmtId="0"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4" fontId="11" fillId="4" borderId="1" xfId="3" applyNumberForma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1" fillId="0" borderId="9" xfId="3" applyBorder="1" applyAlignment="1">
      <alignment horizontal="center" vertical="center"/>
    </xf>
    <xf numFmtId="49" fontId="1" fillId="2" borderId="2"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1" fontId="15" fillId="2" borderId="7" xfId="0" applyNumberFormat="1" applyFont="1" applyFill="1" applyBorder="1" applyAlignment="1">
      <alignment horizontal="center" vertical="center" wrapText="1"/>
    </xf>
    <xf numFmtId="0" fontId="20" fillId="0" borderId="9" xfId="4" applyFont="1" applyFill="1" applyBorder="1" applyAlignment="1">
      <alignment horizontal="center" vertical="center" wrapText="1"/>
    </xf>
    <xf numFmtId="0" fontId="0" fillId="0" borderId="9" xfId="0" applyBorder="1" applyAlignment="1">
      <alignment horizontal="center"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0" fillId="0" borderId="0" xfId="0"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0" xfId="0" applyNumberFormat="1" applyFont="1" applyFill="1" applyBorder="1" applyAlignment="1">
      <alignment horizontal="left" vertical="center" wrapText="1"/>
    </xf>
    <xf numFmtId="49" fontId="1" fillId="2" borderId="22" xfId="0" applyNumberFormat="1" applyFont="1" applyFill="1" applyBorder="1" applyAlignment="1">
      <alignment horizontal="left" vertical="center" wrapText="1"/>
    </xf>
    <xf numFmtId="49" fontId="1" fillId="2" borderId="4"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1" xfId="0" applyNumberFormat="1" applyFont="1" applyFill="1" applyBorder="1" applyAlignment="1">
      <alignment horizontal="left" vertical="center" wrapText="1"/>
    </xf>
    <xf numFmtId="49" fontId="1" fillId="2" borderId="20"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1" fontId="1" fillId="2" borderId="16"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1" fontId="1" fillId="2" borderId="17" xfId="0" applyNumberFormat="1"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1" fontId="2" fillId="2" borderId="9" xfId="0" applyNumberFormat="1" applyFont="1" applyFill="1" applyBorder="1" applyAlignment="1">
      <alignment horizontal="center" vertical="center" wrapText="1"/>
    </xf>
  </cellXfs>
  <cellStyles count="5">
    <cellStyle name="Hiperligação" xfId="3" builtinId="8"/>
    <cellStyle name="Normal" xfId="0" builtinId="0"/>
    <cellStyle name="Normal 2" xfId="1" xr:uid="{00000000-0005-0000-0000-000002000000}"/>
    <cellStyle name="Normal 3" xfId="2" xr:uid="{00000000-0005-0000-0000-000003000000}"/>
    <cellStyle name="Normal 4" xfId="4" xr:uid="{FE9340D3-BFF9-4B94-A6E4-21ECDFF490E4}"/>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Facebook Posts - Total Impressions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barChart>
        <c:barDir val="col"/>
        <c:grouping val="clustered"/>
        <c:varyColors val="0"/>
        <c:ser>
          <c:idx val="0"/>
          <c:order val="0"/>
          <c:tx>
            <c:strRef>
              <c:f>'Facebook - Post'!$B$1</c:f>
              <c:strCache>
                <c:ptCount val="1"/>
                <c:pt idx="0">
                  <c:v>Total Impressions</c:v>
                </c:pt>
              </c:strCache>
            </c:strRef>
          </c:tx>
          <c:spPr>
            <a:solidFill>
              <a:schemeClr val="accent1"/>
            </a:solidFill>
            <a:ln>
              <a:noFill/>
            </a:ln>
            <a:effectLst/>
          </c:spPr>
          <c:invertIfNegative val="0"/>
          <c:cat>
            <c:numRef>
              <c:f>'Facebook - Post'!$A$2:$A$222</c:f>
              <c:numCache>
                <c:formatCode>m/d/yyyy</c:formatCode>
                <c:ptCount val="221"/>
                <c:pt idx="0">
                  <c:v>43510</c:v>
                </c:pt>
                <c:pt idx="1">
                  <c:v>43510</c:v>
                </c:pt>
                <c:pt idx="2">
                  <c:v>43514</c:v>
                </c:pt>
                <c:pt idx="3">
                  <c:v>43521</c:v>
                </c:pt>
                <c:pt idx="4">
                  <c:v>43523</c:v>
                </c:pt>
                <c:pt idx="5">
                  <c:v>43536</c:v>
                </c:pt>
                <c:pt idx="6">
                  <c:v>43564</c:v>
                </c:pt>
                <c:pt idx="7">
                  <c:v>43566</c:v>
                </c:pt>
                <c:pt idx="8">
                  <c:v>43566</c:v>
                </c:pt>
                <c:pt idx="9">
                  <c:v>43567</c:v>
                </c:pt>
                <c:pt idx="10">
                  <c:v>43572</c:v>
                </c:pt>
                <c:pt idx="11">
                  <c:v>43585</c:v>
                </c:pt>
                <c:pt idx="12">
                  <c:v>43587</c:v>
                </c:pt>
                <c:pt idx="13">
                  <c:v>43597</c:v>
                </c:pt>
                <c:pt idx="14">
                  <c:v>43605</c:v>
                </c:pt>
                <c:pt idx="15">
                  <c:v>43606</c:v>
                </c:pt>
                <c:pt idx="16">
                  <c:v>43620</c:v>
                </c:pt>
                <c:pt idx="17">
                  <c:v>43637</c:v>
                </c:pt>
                <c:pt idx="18">
                  <c:v>43640</c:v>
                </c:pt>
                <c:pt idx="19">
                  <c:v>43647</c:v>
                </c:pt>
                <c:pt idx="20">
                  <c:v>43648</c:v>
                </c:pt>
                <c:pt idx="21">
                  <c:v>43649</c:v>
                </c:pt>
                <c:pt idx="22">
                  <c:v>43654</c:v>
                </c:pt>
                <c:pt idx="23">
                  <c:v>43657</c:v>
                </c:pt>
                <c:pt idx="24">
                  <c:v>43658</c:v>
                </c:pt>
                <c:pt idx="25">
                  <c:v>43658</c:v>
                </c:pt>
                <c:pt idx="26">
                  <c:v>43661</c:v>
                </c:pt>
                <c:pt idx="27">
                  <c:v>43663</c:v>
                </c:pt>
                <c:pt idx="28">
                  <c:v>43665</c:v>
                </c:pt>
                <c:pt idx="29">
                  <c:v>43669</c:v>
                </c:pt>
                <c:pt idx="30">
                  <c:v>43672</c:v>
                </c:pt>
                <c:pt idx="31">
                  <c:v>43677</c:v>
                </c:pt>
                <c:pt idx="32">
                  <c:v>43679</c:v>
                </c:pt>
                <c:pt idx="33">
                  <c:v>43681</c:v>
                </c:pt>
                <c:pt idx="34">
                  <c:v>43682</c:v>
                </c:pt>
                <c:pt idx="35">
                  <c:v>43685</c:v>
                </c:pt>
                <c:pt idx="36">
                  <c:v>43690</c:v>
                </c:pt>
                <c:pt idx="37">
                  <c:v>43693</c:v>
                </c:pt>
                <c:pt idx="38">
                  <c:v>43697</c:v>
                </c:pt>
                <c:pt idx="39">
                  <c:v>43704</c:v>
                </c:pt>
                <c:pt idx="40">
                  <c:v>43707</c:v>
                </c:pt>
                <c:pt idx="41">
                  <c:v>43718</c:v>
                </c:pt>
                <c:pt idx="42">
                  <c:v>43720</c:v>
                </c:pt>
                <c:pt idx="43">
                  <c:v>43727</c:v>
                </c:pt>
                <c:pt idx="44">
                  <c:v>43728</c:v>
                </c:pt>
                <c:pt idx="45">
                  <c:v>43732</c:v>
                </c:pt>
                <c:pt idx="46">
                  <c:v>43739</c:v>
                </c:pt>
                <c:pt idx="47">
                  <c:v>43747</c:v>
                </c:pt>
                <c:pt idx="48">
                  <c:v>43748</c:v>
                </c:pt>
                <c:pt idx="49">
                  <c:v>43750</c:v>
                </c:pt>
                <c:pt idx="50">
                  <c:v>43753</c:v>
                </c:pt>
                <c:pt idx="51">
                  <c:v>43754</c:v>
                </c:pt>
                <c:pt idx="52">
                  <c:v>43761</c:v>
                </c:pt>
                <c:pt idx="53">
                  <c:v>43762</c:v>
                </c:pt>
                <c:pt idx="54">
                  <c:v>43769</c:v>
                </c:pt>
                <c:pt idx="55">
                  <c:v>43781</c:v>
                </c:pt>
                <c:pt idx="56">
                  <c:v>43788</c:v>
                </c:pt>
                <c:pt idx="57">
                  <c:v>43790</c:v>
                </c:pt>
                <c:pt idx="58">
                  <c:v>43791</c:v>
                </c:pt>
                <c:pt idx="59">
                  <c:v>43792</c:v>
                </c:pt>
                <c:pt idx="60">
                  <c:v>43796</c:v>
                </c:pt>
                <c:pt idx="61">
                  <c:v>43797</c:v>
                </c:pt>
                <c:pt idx="62">
                  <c:v>43798</c:v>
                </c:pt>
                <c:pt idx="63">
                  <c:v>43798</c:v>
                </c:pt>
                <c:pt idx="64">
                  <c:v>43800</c:v>
                </c:pt>
                <c:pt idx="65">
                  <c:v>43808</c:v>
                </c:pt>
                <c:pt idx="66">
                  <c:v>43808</c:v>
                </c:pt>
                <c:pt idx="67">
                  <c:v>43809</c:v>
                </c:pt>
                <c:pt idx="68">
                  <c:v>43811</c:v>
                </c:pt>
                <c:pt idx="69">
                  <c:v>43812</c:v>
                </c:pt>
                <c:pt idx="70">
                  <c:v>43814</c:v>
                </c:pt>
                <c:pt idx="71">
                  <c:v>43816</c:v>
                </c:pt>
                <c:pt idx="72">
                  <c:v>43819</c:v>
                </c:pt>
                <c:pt idx="73">
                  <c:v>43826</c:v>
                </c:pt>
                <c:pt idx="74">
                  <c:v>43826</c:v>
                </c:pt>
                <c:pt idx="75">
                  <c:v>43833</c:v>
                </c:pt>
                <c:pt idx="76">
                  <c:v>43835</c:v>
                </c:pt>
                <c:pt idx="77">
                  <c:v>43835</c:v>
                </c:pt>
                <c:pt idx="78">
                  <c:v>43841</c:v>
                </c:pt>
                <c:pt idx="79">
                  <c:v>43842</c:v>
                </c:pt>
                <c:pt idx="80">
                  <c:v>43846</c:v>
                </c:pt>
                <c:pt idx="81">
                  <c:v>43852</c:v>
                </c:pt>
                <c:pt idx="82">
                  <c:v>43853</c:v>
                </c:pt>
                <c:pt idx="83">
                  <c:v>43857</c:v>
                </c:pt>
                <c:pt idx="84">
                  <c:v>43858</c:v>
                </c:pt>
                <c:pt idx="85">
                  <c:v>43859</c:v>
                </c:pt>
                <c:pt idx="86">
                  <c:v>43859</c:v>
                </c:pt>
                <c:pt idx="87">
                  <c:v>43859</c:v>
                </c:pt>
                <c:pt idx="88">
                  <c:v>43861</c:v>
                </c:pt>
                <c:pt idx="89">
                  <c:v>43863</c:v>
                </c:pt>
                <c:pt idx="90">
                  <c:v>43868</c:v>
                </c:pt>
                <c:pt idx="91">
                  <c:v>43871</c:v>
                </c:pt>
                <c:pt idx="92">
                  <c:v>43874</c:v>
                </c:pt>
                <c:pt idx="93">
                  <c:v>43877</c:v>
                </c:pt>
                <c:pt idx="94">
                  <c:v>43879</c:v>
                </c:pt>
                <c:pt idx="95">
                  <c:v>43880</c:v>
                </c:pt>
                <c:pt idx="96">
                  <c:v>43886</c:v>
                </c:pt>
                <c:pt idx="97">
                  <c:v>43892</c:v>
                </c:pt>
                <c:pt idx="98">
                  <c:v>43893</c:v>
                </c:pt>
                <c:pt idx="99">
                  <c:v>43895</c:v>
                </c:pt>
                <c:pt idx="100">
                  <c:v>43902</c:v>
                </c:pt>
                <c:pt idx="101">
                  <c:v>43903</c:v>
                </c:pt>
                <c:pt idx="102">
                  <c:v>43909</c:v>
                </c:pt>
                <c:pt idx="103">
                  <c:v>43911</c:v>
                </c:pt>
                <c:pt idx="104">
                  <c:v>43914</c:v>
                </c:pt>
                <c:pt idx="105">
                  <c:v>43915</c:v>
                </c:pt>
                <c:pt idx="106">
                  <c:v>43920</c:v>
                </c:pt>
                <c:pt idx="107">
                  <c:v>43922</c:v>
                </c:pt>
                <c:pt idx="108">
                  <c:v>43924</c:v>
                </c:pt>
                <c:pt idx="109">
                  <c:v>43925</c:v>
                </c:pt>
                <c:pt idx="110">
                  <c:v>43927</c:v>
                </c:pt>
                <c:pt idx="111">
                  <c:v>43929</c:v>
                </c:pt>
                <c:pt idx="112">
                  <c:v>43931</c:v>
                </c:pt>
                <c:pt idx="113">
                  <c:v>43936</c:v>
                </c:pt>
                <c:pt idx="114">
                  <c:v>43939</c:v>
                </c:pt>
                <c:pt idx="115">
                  <c:v>43943</c:v>
                </c:pt>
                <c:pt idx="116">
                  <c:v>43943</c:v>
                </c:pt>
                <c:pt idx="117">
                  <c:v>43944</c:v>
                </c:pt>
                <c:pt idx="118">
                  <c:v>43948</c:v>
                </c:pt>
                <c:pt idx="119">
                  <c:v>43950</c:v>
                </c:pt>
                <c:pt idx="120">
                  <c:v>43958</c:v>
                </c:pt>
                <c:pt idx="121">
                  <c:v>43959</c:v>
                </c:pt>
                <c:pt idx="122">
                  <c:v>43962</c:v>
                </c:pt>
                <c:pt idx="123">
                  <c:v>43962</c:v>
                </c:pt>
                <c:pt idx="124">
                  <c:v>43963</c:v>
                </c:pt>
                <c:pt idx="125">
                  <c:v>43963</c:v>
                </c:pt>
                <c:pt idx="126">
                  <c:v>43964</c:v>
                </c:pt>
                <c:pt idx="127">
                  <c:v>43970</c:v>
                </c:pt>
                <c:pt idx="128">
                  <c:v>43970</c:v>
                </c:pt>
                <c:pt idx="129">
                  <c:v>43970</c:v>
                </c:pt>
                <c:pt idx="130">
                  <c:v>43971</c:v>
                </c:pt>
                <c:pt idx="131">
                  <c:v>43971</c:v>
                </c:pt>
                <c:pt idx="132">
                  <c:v>43971</c:v>
                </c:pt>
                <c:pt idx="133">
                  <c:v>43972</c:v>
                </c:pt>
                <c:pt idx="134">
                  <c:v>43972</c:v>
                </c:pt>
                <c:pt idx="135">
                  <c:v>43972</c:v>
                </c:pt>
                <c:pt idx="136">
                  <c:v>43973</c:v>
                </c:pt>
                <c:pt idx="137">
                  <c:v>43975</c:v>
                </c:pt>
                <c:pt idx="138">
                  <c:v>43977</c:v>
                </c:pt>
                <c:pt idx="139">
                  <c:v>43981</c:v>
                </c:pt>
                <c:pt idx="140">
                  <c:v>43986</c:v>
                </c:pt>
                <c:pt idx="141">
                  <c:v>43986</c:v>
                </c:pt>
                <c:pt idx="142">
                  <c:v>43987</c:v>
                </c:pt>
                <c:pt idx="143">
                  <c:v>43988</c:v>
                </c:pt>
                <c:pt idx="144">
                  <c:v>43990</c:v>
                </c:pt>
                <c:pt idx="145">
                  <c:v>43990</c:v>
                </c:pt>
                <c:pt idx="146">
                  <c:v>43998</c:v>
                </c:pt>
                <c:pt idx="147">
                  <c:v>43999</c:v>
                </c:pt>
                <c:pt idx="148">
                  <c:v>44002</c:v>
                </c:pt>
                <c:pt idx="149">
                  <c:v>44004</c:v>
                </c:pt>
                <c:pt idx="150">
                  <c:v>44005</c:v>
                </c:pt>
                <c:pt idx="151">
                  <c:v>44014</c:v>
                </c:pt>
                <c:pt idx="152">
                  <c:v>44022</c:v>
                </c:pt>
                <c:pt idx="153">
                  <c:v>44025</c:v>
                </c:pt>
                <c:pt idx="154">
                  <c:v>44027</c:v>
                </c:pt>
                <c:pt idx="155">
                  <c:v>44028</c:v>
                </c:pt>
                <c:pt idx="156">
                  <c:v>44031</c:v>
                </c:pt>
                <c:pt idx="157">
                  <c:v>44034</c:v>
                </c:pt>
                <c:pt idx="158">
                  <c:v>44039</c:v>
                </c:pt>
                <c:pt idx="159">
                  <c:v>44040</c:v>
                </c:pt>
                <c:pt idx="160">
                  <c:v>44040</c:v>
                </c:pt>
                <c:pt idx="161">
                  <c:v>44041</c:v>
                </c:pt>
                <c:pt idx="162">
                  <c:v>44046</c:v>
                </c:pt>
                <c:pt idx="163">
                  <c:v>44047</c:v>
                </c:pt>
                <c:pt idx="164">
                  <c:v>44049</c:v>
                </c:pt>
                <c:pt idx="165">
                  <c:v>44049</c:v>
                </c:pt>
                <c:pt idx="166">
                  <c:v>44055</c:v>
                </c:pt>
                <c:pt idx="167">
                  <c:v>44057</c:v>
                </c:pt>
                <c:pt idx="168">
                  <c:v>44057</c:v>
                </c:pt>
                <c:pt idx="169">
                  <c:v>44061</c:v>
                </c:pt>
                <c:pt idx="170">
                  <c:v>44062</c:v>
                </c:pt>
                <c:pt idx="171">
                  <c:v>44062</c:v>
                </c:pt>
                <c:pt idx="172">
                  <c:v>44063</c:v>
                </c:pt>
                <c:pt idx="173">
                  <c:v>44067</c:v>
                </c:pt>
                <c:pt idx="174">
                  <c:v>44068</c:v>
                </c:pt>
                <c:pt idx="175">
                  <c:v>44068</c:v>
                </c:pt>
                <c:pt idx="176">
                  <c:v>44069</c:v>
                </c:pt>
                <c:pt idx="177">
                  <c:v>44070</c:v>
                </c:pt>
                <c:pt idx="178">
                  <c:v>44074</c:v>
                </c:pt>
                <c:pt idx="179">
                  <c:v>44075</c:v>
                </c:pt>
                <c:pt idx="180">
                  <c:v>44076</c:v>
                </c:pt>
                <c:pt idx="181">
                  <c:v>44076</c:v>
                </c:pt>
                <c:pt idx="182">
                  <c:v>44077</c:v>
                </c:pt>
                <c:pt idx="183">
                  <c:v>44077</c:v>
                </c:pt>
                <c:pt idx="184">
                  <c:v>44081</c:v>
                </c:pt>
                <c:pt idx="185">
                  <c:v>44081</c:v>
                </c:pt>
                <c:pt idx="186">
                  <c:v>44081</c:v>
                </c:pt>
                <c:pt idx="187">
                  <c:v>44083</c:v>
                </c:pt>
                <c:pt idx="188">
                  <c:v>44083</c:v>
                </c:pt>
                <c:pt idx="189">
                  <c:v>44084</c:v>
                </c:pt>
                <c:pt idx="190">
                  <c:v>44090</c:v>
                </c:pt>
                <c:pt idx="191">
                  <c:v>44091</c:v>
                </c:pt>
                <c:pt idx="192">
                  <c:v>44092</c:v>
                </c:pt>
                <c:pt idx="193">
                  <c:v>44092</c:v>
                </c:pt>
                <c:pt idx="194">
                  <c:v>44095</c:v>
                </c:pt>
                <c:pt idx="195">
                  <c:v>44095</c:v>
                </c:pt>
                <c:pt idx="196">
                  <c:v>44095</c:v>
                </c:pt>
                <c:pt idx="197">
                  <c:v>44098</c:v>
                </c:pt>
                <c:pt idx="198">
                  <c:v>44103</c:v>
                </c:pt>
                <c:pt idx="199">
                  <c:v>44103</c:v>
                </c:pt>
                <c:pt idx="200">
                  <c:v>44105</c:v>
                </c:pt>
                <c:pt idx="201">
                  <c:v>44105</c:v>
                </c:pt>
                <c:pt idx="202">
                  <c:v>44105</c:v>
                </c:pt>
                <c:pt idx="203">
                  <c:v>44106</c:v>
                </c:pt>
                <c:pt idx="204">
                  <c:v>44107</c:v>
                </c:pt>
                <c:pt idx="205">
                  <c:v>44110</c:v>
                </c:pt>
                <c:pt idx="206">
                  <c:v>44112</c:v>
                </c:pt>
                <c:pt idx="207">
                  <c:v>44112</c:v>
                </c:pt>
                <c:pt idx="208">
                  <c:v>44113</c:v>
                </c:pt>
                <c:pt idx="209">
                  <c:v>44113</c:v>
                </c:pt>
                <c:pt idx="210">
                  <c:v>44113</c:v>
                </c:pt>
                <c:pt idx="211">
                  <c:v>44114</c:v>
                </c:pt>
                <c:pt idx="212">
                  <c:v>44116</c:v>
                </c:pt>
                <c:pt idx="213">
                  <c:v>44117</c:v>
                </c:pt>
                <c:pt idx="214">
                  <c:v>44117</c:v>
                </c:pt>
                <c:pt idx="215">
                  <c:v>44119</c:v>
                </c:pt>
                <c:pt idx="216">
                  <c:v>44120</c:v>
                </c:pt>
                <c:pt idx="217">
                  <c:v>44123</c:v>
                </c:pt>
                <c:pt idx="218">
                  <c:v>44124</c:v>
                </c:pt>
                <c:pt idx="219">
                  <c:v>44127</c:v>
                </c:pt>
                <c:pt idx="220">
                  <c:v>44131</c:v>
                </c:pt>
              </c:numCache>
            </c:numRef>
          </c:cat>
          <c:val>
            <c:numRef>
              <c:f>'Facebook - Post'!$B$2:$B$222</c:f>
              <c:numCache>
                <c:formatCode>0</c:formatCode>
                <c:ptCount val="221"/>
                <c:pt idx="0">
                  <c:v>164</c:v>
                </c:pt>
                <c:pt idx="1">
                  <c:v>215</c:v>
                </c:pt>
                <c:pt idx="2">
                  <c:v>757</c:v>
                </c:pt>
                <c:pt idx="3">
                  <c:v>476</c:v>
                </c:pt>
                <c:pt idx="4">
                  <c:v>522</c:v>
                </c:pt>
                <c:pt idx="5">
                  <c:v>280</c:v>
                </c:pt>
                <c:pt idx="6">
                  <c:v>1604</c:v>
                </c:pt>
                <c:pt idx="7">
                  <c:v>92</c:v>
                </c:pt>
                <c:pt idx="8">
                  <c:v>266</c:v>
                </c:pt>
                <c:pt idx="9">
                  <c:v>1222</c:v>
                </c:pt>
                <c:pt idx="10">
                  <c:v>722</c:v>
                </c:pt>
                <c:pt idx="11">
                  <c:v>368</c:v>
                </c:pt>
                <c:pt idx="12">
                  <c:v>321</c:v>
                </c:pt>
                <c:pt idx="13">
                  <c:v>948</c:v>
                </c:pt>
                <c:pt idx="14">
                  <c:v>1102</c:v>
                </c:pt>
                <c:pt idx="15">
                  <c:v>1423</c:v>
                </c:pt>
                <c:pt idx="16">
                  <c:v>771</c:v>
                </c:pt>
                <c:pt idx="17">
                  <c:v>665</c:v>
                </c:pt>
                <c:pt idx="18">
                  <c:v>525</c:v>
                </c:pt>
                <c:pt idx="19">
                  <c:v>207</c:v>
                </c:pt>
                <c:pt idx="20">
                  <c:v>338</c:v>
                </c:pt>
                <c:pt idx="21">
                  <c:v>683</c:v>
                </c:pt>
                <c:pt idx="22">
                  <c:v>616</c:v>
                </c:pt>
                <c:pt idx="23">
                  <c:v>518</c:v>
                </c:pt>
                <c:pt idx="24">
                  <c:v>73</c:v>
                </c:pt>
                <c:pt idx="25">
                  <c:v>607</c:v>
                </c:pt>
                <c:pt idx="26">
                  <c:v>2144</c:v>
                </c:pt>
                <c:pt idx="27">
                  <c:v>250</c:v>
                </c:pt>
                <c:pt idx="28">
                  <c:v>483</c:v>
                </c:pt>
                <c:pt idx="29">
                  <c:v>387</c:v>
                </c:pt>
                <c:pt idx="30">
                  <c:v>225</c:v>
                </c:pt>
                <c:pt idx="31">
                  <c:v>161</c:v>
                </c:pt>
                <c:pt idx="32">
                  <c:v>82</c:v>
                </c:pt>
                <c:pt idx="33">
                  <c:v>150</c:v>
                </c:pt>
                <c:pt idx="34">
                  <c:v>566</c:v>
                </c:pt>
                <c:pt idx="35">
                  <c:v>554</c:v>
                </c:pt>
                <c:pt idx="36">
                  <c:v>533</c:v>
                </c:pt>
                <c:pt idx="37">
                  <c:v>397</c:v>
                </c:pt>
                <c:pt idx="38">
                  <c:v>553</c:v>
                </c:pt>
                <c:pt idx="39">
                  <c:v>546</c:v>
                </c:pt>
                <c:pt idx="40">
                  <c:v>491</c:v>
                </c:pt>
                <c:pt idx="41">
                  <c:v>780</c:v>
                </c:pt>
                <c:pt idx="42">
                  <c:v>1583</c:v>
                </c:pt>
                <c:pt idx="43">
                  <c:v>672</c:v>
                </c:pt>
                <c:pt idx="44">
                  <c:v>555</c:v>
                </c:pt>
                <c:pt idx="45">
                  <c:v>1029</c:v>
                </c:pt>
                <c:pt idx="46">
                  <c:v>1124</c:v>
                </c:pt>
                <c:pt idx="47">
                  <c:v>1115</c:v>
                </c:pt>
                <c:pt idx="48">
                  <c:v>697</c:v>
                </c:pt>
                <c:pt idx="49">
                  <c:v>2236</c:v>
                </c:pt>
                <c:pt idx="50">
                  <c:v>139</c:v>
                </c:pt>
                <c:pt idx="51">
                  <c:v>659</c:v>
                </c:pt>
                <c:pt idx="52">
                  <c:v>585</c:v>
                </c:pt>
                <c:pt idx="53">
                  <c:v>501</c:v>
                </c:pt>
                <c:pt idx="54">
                  <c:v>342</c:v>
                </c:pt>
                <c:pt idx="55">
                  <c:v>246</c:v>
                </c:pt>
                <c:pt idx="56">
                  <c:v>1761</c:v>
                </c:pt>
                <c:pt idx="57">
                  <c:v>396</c:v>
                </c:pt>
                <c:pt idx="58">
                  <c:v>349</c:v>
                </c:pt>
                <c:pt idx="59">
                  <c:v>877</c:v>
                </c:pt>
                <c:pt idx="60">
                  <c:v>828</c:v>
                </c:pt>
                <c:pt idx="61">
                  <c:v>1073</c:v>
                </c:pt>
                <c:pt idx="62">
                  <c:v>162</c:v>
                </c:pt>
                <c:pt idx="63">
                  <c:v>330</c:v>
                </c:pt>
                <c:pt idx="64">
                  <c:v>415</c:v>
                </c:pt>
                <c:pt idx="65">
                  <c:v>223</c:v>
                </c:pt>
                <c:pt idx="66">
                  <c:v>309</c:v>
                </c:pt>
                <c:pt idx="67">
                  <c:v>947</c:v>
                </c:pt>
                <c:pt idx="68">
                  <c:v>362</c:v>
                </c:pt>
                <c:pt idx="69">
                  <c:v>705</c:v>
                </c:pt>
                <c:pt idx="70">
                  <c:v>730</c:v>
                </c:pt>
                <c:pt idx="71">
                  <c:v>224</c:v>
                </c:pt>
                <c:pt idx="72">
                  <c:v>2255</c:v>
                </c:pt>
                <c:pt idx="73">
                  <c:v>4009</c:v>
                </c:pt>
                <c:pt idx="74">
                  <c:v>107</c:v>
                </c:pt>
                <c:pt idx="75">
                  <c:v>4335</c:v>
                </c:pt>
                <c:pt idx="76">
                  <c:v>281</c:v>
                </c:pt>
                <c:pt idx="77">
                  <c:v>253</c:v>
                </c:pt>
                <c:pt idx="78">
                  <c:v>258</c:v>
                </c:pt>
                <c:pt idx="79">
                  <c:v>23310</c:v>
                </c:pt>
                <c:pt idx="80">
                  <c:v>964</c:v>
                </c:pt>
                <c:pt idx="81">
                  <c:v>248</c:v>
                </c:pt>
                <c:pt idx="82">
                  <c:v>803</c:v>
                </c:pt>
                <c:pt idx="83">
                  <c:v>212</c:v>
                </c:pt>
                <c:pt idx="84">
                  <c:v>756</c:v>
                </c:pt>
                <c:pt idx="88">
                  <c:v>635</c:v>
                </c:pt>
                <c:pt idx="89">
                  <c:v>180</c:v>
                </c:pt>
                <c:pt idx="90">
                  <c:v>707</c:v>
                </c:pt>
                <c:pt idx="91">
                  <c:v>525</c:v>
                </c:pt>
                <c:pt idx="92">
                  <c:v>402</c:v>
                </c:pt>
                <c:pt idx="93">
                  <c:v>319</c:v>
                </c:pt>
                <c:pt idx="94">
                  <c:v>513</c:v>
                </c:pt>
                <c:pt idx="95">
                  <c:v>4780</c:v>
                </c:pt>
                <c:pt idx="96">
                  <c:v>924</c:v>
                </c:pt>
                <c:pt idx="97">
                  <c:v>267</c:v>
                </c:pt>
                <c:pt idx="98">
                  <c:v>292</c:v>
                </c:pt>
                <c:pt idx="99">
                  <c:v>720</c:v>
                </c:pt>
                <c:pt idx="100" formatCode="General">
                  <c:v>418</c:v>
                </c:pt>
                <c:pt idx="101">
                  <c:v>319</c:v>
                </c:pt>
                <c:pt idx="102">
                  <c:v>2279</c:v>
                </c:pt>
                <c:pt idx="103">
                  <c:v>3322</c:v>
                </c:pt>
                <c:pt idx="104">
                  <c:v>191</c:v>
                </c:pt>
                <c:pt idx="105">
                  <c:v>168</c:v>
                </c:pt>
                <c:pt idx="106">
                  <c:v>355</c:v>
                </c:pt>
                <c:pt idx="107">
                  <c:v>194</c:v>
                </c:pt>
                <c:pt idx="108">
                  <c:v>175</c:v>
                </c:pt>
                <c:pt idx="109">
                  <c:v>574</c:v>
                </c:pt>
                <c:pt idx="110">
                  <c:v>175</c:v>
                </c:pt>
                <c:pt idx="111">
                  <c:v>464</c:v>
                </c:pt>
                <c:pt idx="112">
                  <c:v>192</c:v>
                </c:pt>
                <c:pt idx="113">
                  <c:v>931</c:v>
                </c:pt>
                <c:pt idx="114">
                  <c:v>246</c:v>
                </c:pt>
                <c:pt idx="115">
                  <c:v>974</c:v>
                </c:pt>
                <c:pt idx="116">
                  <c:v>136</c:v>
                </c:pt>
                <c:pt idx="117">
                  <c:v>3743</c:v>
                </c:pt>
                <c:pt idx="118">
                  <c:v>706</c:v>
                </c:pt>
                <c:pt idx="119">
                  <c:v>444</c:v>
                </c:pt>
                <c:pt idx="120">
                  <c:v>558</c:v>
                </c:pt>
                <c:pt idx="121">
                  <c:v>1076</c:v>
                </c:pt>
                <c:pt idx="122">
                  <c:v>4573</c:v>
                </c:pt>
                <c:pt idx="123">
                  <c:v>3630</c:v>
                </c:pt>
                <c:pt idx="124">
                  <c:v>717</c:v>
                </c:pt>
                <c:pt idx="125">
                  <c:v>521</c:v>
                </c:pt>
                <c:pt idx="126">
                  <c:v>3235</c:v>
                </c:pt>
                <c:pt idx="127">
                  <c:v>242</c:v>
                </c:pt>
                <c:pt idx="128">
                  <c:v>1714</c:v>
                </c:pt>
                <c:pt idx="129">
                  <c:v>8653</c:v>
                </c:pt>
                <c:pt idx="130">
                  <c:v>274</c:v>
                </c:pt>
                <c:pt idx="131">
                  <c:v>8649</c:v>
                </c:pt>
                <c:pt idx="132">
                  <c:v>2973</c:v>
                </c:pt>
                <c:pt idx="133">
                  <c:v>510</c:v>
                </c:pt>
                <c:pt idx="134">
                  <c:v>242</c:v>
                </c:pt>
                <c:pt idx="135">
                  <c:v>1489</c:v>
                </c:pt>
                <c:pt idx="136">
                  <c:v>265</c:v>
                </c:pt>
                <c:pt idx="137">
                  <c:v>568</c:v>
                </c:pt>
                <c:pt idx="138">
                  <c:v>22186</c:v>
                </c:pt>
                <c:pt idx="139">
                  <c:v>326</c:v>
                </c:pt>
                <c:pt idx="140">
                  <c:v>247</c:v>
                </c:pt>
                <c:pt idx="141">
                  <c:v>748</c:v>
                </c:pt>
                <c:pt idx="142">
                  <c:v>241</c:v>
                </c:pt>
                <c:pt idx="143">
                  <c:v>271</c:v>
                </c:pt>
                <c:pt idx="144">
                  <c:v>722</c:v>
                </c:pt>
                <c:pt idx="145">
                  <c:v>327</c:v>
                </c:pt>
                <c:pt idx="146">
                  <c:v>1061</c:v>
                </c:pt>
                <c:pt idx="147">
                  <c:v>1091</c:v>
                </c:pt>
                <c:pt idx="148">
                  <c:v>1628</c:v>
                </c:pt>
                <c:pt idx="149">
                  <c:v>441</c:v>
                </c:pt>
                <c:pt idx="150">
                  <c:v>3220</c:v>
                </c:pt>
                <c:pt idx="151">
                  <c:v>2034</c:v>
                </c:pt>
                <c:pt idx="152">
                  <c:v>9423</c:v>
                </c:pt>
                <c:pt idx="153">
                  <c:v>2205</c:v>
                </c:pt>
                <c:pt idx="154">
                  <c:v>1635</c:v>
                </c:pt>
                <c:pt idx="155">
                  <c:v>862</c:v>
                </c:pt>
                <c:pt idx="156">
                  <c:v>1877</c:v>
                </c:pt>
                <c:pt idx="157" formatCode="General">
                  <c:v>3916</c:v>
                </c:pt>
                <c:pt idx="158" formatCode="General">
                  <c:v>4310</c:v>
                </c:pt>
                <c:pt idx="159" formatCode="General">
                  <c:v>495</c:v>
                </c:pt>
                <c:pt idx="160" formatCode="General">
                  <c:v>1716</c:v>
                </c:pt>
                <c:pt idx="161" formatCode="General">
                  <c:v>877</c:v>
                </c:pt>
                <c:pt idx="162" formatCode="General">
                  <c:v>2365</c:v>
                </c:pt>
                <c:pt idx="163" formatCode="General">
                  <c:v>2195</c:v>
                </c:pt>
                <c:pt idx="164" formatCode="General">
                  <c:v>428</c:v>
                </c:pt>
                <c:pt idx="165" formatCode="General">
                  <c:v>3621</c:v>
                </c:pt>
                <c:pt idx="166" formatCode="General">
                  <c:v>346</c:v>
                </c:pt>
                <c:pt idx="167" formatCode="General">
                  <c:v>2819</c:v>
                </c:pt>
                <c:pt idx="168" formatCode="General">
                  <c:v>308</c:v>
                </c:pt>
                <c:pt idx="169" formatCode="General">
                  <c:v>4593</c:v>
                </c:pt>
                <c:pt idx="170" formatCode="General">
                  <c:v>416</c:v>
                </c:pt>
                <c:pt idx="171" formatCode="General">
                  <c:v>530</c:v>
                </c:pt>
                <c:pt idx="172" formatCode="General">
                  <c:v>1270</c:v>
                </c:pt>
                <c:pt idx="173" formatCode="General">
                  <c:v>244</c:v>
                </c:pt>
                <c:pt idx="174" formatCode="General">
                  <c:v>520</c:v>
                </c:pt>
                <c:pt idx="175" formatCode="General">
                  <c:v>3182</c:v>
                </c:pt>
                <c:pt idx="176" formatCode="General">
                  <c:v>510</c:v>
                </c:pt>
                <c:pt idx="177" formatCode="General">
                  <c:v>690</c:v>
                </c:pt>
                <c:pt idx="178" formatCode="General">
                  <c:v>442</c:v>
                </c:pt>
                <c:pt idx="179" formatCode="General">
                  <c:v>427</c:v>
                </c:pt>
                <c:pt idx="180" formatCode="General">
                  <c:v>316</c:v>
                </c:pt>
                <c:pt idx="181" formatCode="General">
                  <c:v>263</c:v>
                </c:pt>
                <c:pt idx="182" formatCode="General">
                  <c:v>1267</c:v>
                </c:pt>
                <c:pt idx="183" formatCode="General">
                  <c:v>636</c:v>
                </c:pt>
                <c:pt idx="184" formatCode="General">
                  <c:v>249</c:v>
                </c:pt>
                <c:pt idx="185" formatCode="General">
                  <c:v>442</c:v>
                </c:pt>
                <c:pt idx="186" formatCode="General">
                  <c:v>2010</c:v>
                </c:pt>
                <c:pt idx="187" formatCode="General">
                  <c:v>1915</c:v>
                </c:pt>
                <c:pt idx="188" formatCode="General">
                  <c:v>341</c:v>
                </c:pt>
                <c:pt idx="189" formatCode="General">
                  <c:v>421</c:v>
                </c:pt>
                <c:pt idx="190" formatCode="General">
                  <c:v>354</c:v>
                </c:pt>
                <c:pt idx="191" formatCode="General">
                  <c:v>4986</c:v>
                </c:pt>
                <c:pt idx="192" formatCode="General">
                  <c:v>1206</c:v>
                </c:pt>
                <c:pt idx="193" formatCode="General">
                  <c:v>11224</c:v>
                </c:pt>
                <c:pt idx="194" formatCode="General">
                  <c:v>587</c:v>
                </c:pt>
                <c:pt idx="195" formatCode="General">
                  <c:v>1548</c:v>
                </c:pt>
                <c:pt idx="196" formatCode="General">
                  <c:v>845</c:v>
                </c:pt>
                <c:pt idx="197" formatCode="General">
                  <c:v>8901</c:v>
                </c:pt>
                <c:pt idx="198" formatCode="General">
                  <c:v>5182</c:v>
                </c:pt>
                <c:pt idx="199" formatCode="General">
                  <c:v>534</c:v>
                </c:pt>
                <c:pt idx="200" formatCode="General">
                  <c:v>804</c:v>
                </c:pt>
                <c:pt idx="201" formatCode="General">
                  <c:v>440</c:v>
                </c:pt>
                <c:pt idx="202" formatCode="General">
                  <c:v>782</c:v>
                </c:pt>
                <c:pt idx="203" formatCode="General">
                  <c:v>849</c:v>
                </c:pt>
                <c:pt idx="204" formatCode="General">
                  <c:v>352</c:v>
                </c:pt>
                <c:pt idx="205" formatCode="General">
                  <c:v>8519</c:v>
                </c:pt>
                <c:pt idx="206" formatCode="General">
                  <c:v>944</c:v>
                </c:pt>
                <c:pt idx="207" formatCode="General">
                  <c:v>2275</c:v>
                </c:pt>
                <c:pt idx="208" formatCode="General">
                  <c:v>1677</c:v>
                </c:pt>
                <c:pt idx="209" formatCode="General">
                  <c:v>1632</c:v>
                </c:pt>
                <c:pt idx="210" formatCode="General">
                  <c:v>241</c:v>
                </c:pt>
                <c:pt idx="211" formatCode="General">
                  <c:v>4692</c:v>
                </c:pt>
                <c:pt idx="212" formatCode="General">
                  <c:v>5995</c:v>
                </c:pt>
                <c:pt idx="213" formatCode="General">
                  <c:v>3480</c:v>
                </c:pt>
                <c:pt idx="214" formatCode="General">
                  <c:v>1288</c:v>
                </c:pt>
                <c:pt idx="215" formatCode="General">
                  <c:v>2566</c:v>
                </c:pt>
                <c:pt idx="216" formatCode="General">
                  <c:v>2277</c:v>
                </c:pt>
                <c:pt idx="217" formatCode="General">
                  <c:v>445</c:v>
                </c:pt>
                <c:pt idx="218" formatCode="General">
                  <c:v>2749</c:v>
                </c:pt>
                <c:pt idx="219" formatCode="General">
                  <c:v>2828</c:v>
                </c:pt>
                <c:pt idx="220" formatCode="General">
                  <c:v>678</c:v>
                </c:pt>
              </c:numCache>
            </c:numRef>
          </c:val>
          <c:extLst>
            <c:ext xmlns:c16="http://schemas.microsoft.com/office/drawing/2014/chart" uri="{C3380CC4-5D6E-409C-BE32-E72D297353CC}">
              <c16:uniqueId val="{00000000-3103-4F81-8BD4-D222C292F070}"/>
            </c:ext>
          </c:extLst>
        </c:ser>
        <c:dLbls>
          <c:showLegendKey val="0"/>
          <c:showVal val="0"/>
          <c:showCatName val="0"/>
          <c:showSerName val="0"/>
          <c:showPercent val="0"/>
          <c:showBubbleSize val="0"/>
        </c:dLbls>
        <c:gapWidth val="219"/>
        <c:overlap val="-27"/>
        <c:axId val="521794288"/>
        <c:axId val="521791008"/>
      </c:barChart>
      <c:dateAx>
        <c:axId val="52179428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521791008"/>
        <c:crosses val="autoZero"/>
        <c:auto val="1"/>
        <c:lblOffset val="100"/>
        <c:baseTimeUnit val="days"/>
      </c:dateAx>
      <c:valAx>
        <c:axId val="521791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52179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Facebook Post - Total Reach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barChart>
        <c:barDir val="col"/>
        <c:grouping val="clustered"/>
        <c:varyColors val="0"/>
        <c:ser>
          <c:idx val="0"/>
          <c:order val="0"/>
          <c:spPr>
            <a:solidFill>
              <a:schemeClr val="accent1"/>
            </a:solidFill>
            <a:ln>
              <a:noFill/>
            </a:ln>
            <a:effectLst/>
          </c:spPr>
          <c:invertIfNegative val="0"/>
          <c:cat>
            <c:numRef>
              <c:f>'Facebook - Post'!$A$2:$A$222</c:f>
              <c:numCache>
                <c:formatCode>m/d/yyyy</c:formatCode>
                <c:ptCount val="221"/>
                <c:pt idx="0">
                  <c:v>43510</c:v>
                </c:pt>
                <c:pt idx="1">
                  <c:v>43510</c:v>
                </c:pt>
                <c:pt idx="2">
                  <c:v>43514</c:v>
                </c:pt>
                <c:pt idx="3">
                  <c:v>43521</c:v>
                </c:pt>
                <c:pt idx="4">
                  <c:v>43523</c:v>
                </c:pt>
                <c:pt idx="5">
                  <c:v>43536</c:v>
                </c:pt>
                <c:pt idx="6">
                  <c:v>43564</c:v>
                </c:pt>
                <c:pt idx="7">
                  <c:v>43566</c:v>
                </c:pt>
                <c:pt idx="8">
                  <c:v>43566</c:v>
                </c:pt>
                <c:pt idx="9">
                  <c:v>43567</c:v>
                </c:pt>
                <c:pt idx="10">
                  <c:v>43572</c:v>
                </c:pt>
                <c:pt idx="11">
                  <c:v>43585</c:v>
                </c:pt>
                <c:pt idx="12">
                  <c:v>43587</c:v>
                </c:pt>
                <c:pt idx="13">
                  <c:v>43597</c:v>
                </c:pt>
                <c:pt idx="14">
                  <c:v>43605</c:v>
                </c:pt>
                <c:pt idx="15">
                  <c:v>43606</c:v>
                </c:pt>
                <c:pt idx="16">
                  <c:v>43620</c:v>
                </c:pt>
                <c:pt idx="17">
                  <c:v>43637</c:v>
                </c:pt>
                <c:pt idx="18">
                  <c:v>43640</c:v>
                </c:pt>
                <c:pt idx="19">
                  <c:v>43647</c:v>
                </c:pt>
                <c:pt idx="20">
                  <c:v>43648</c:v>
                </c:pt>
                <c:pt idx="21">
                  <c:v>43649</c:v>
                </c:pt>
                <c:pt idx="22">
                  <c:v>43654</c:v>
                </c:pt>
                <c:pt idx="23">
                  <c:v>43657</c:v>
                </c:pt>
                <c:pt idx="24">
                  <c:v>43658</c:v>
                </c:pt>
                <c:pt idx="25">
                  <c:v>43658</c:v>
                </c:pt>
                <c:pt idx="26">
                  <c:v>43661</c:v>
                </c:pt>
                <c:pt idx="27">
                  <c:v>43663</c:v>
                </c:pt>
                <c:pt idx="28">
                  <c:v>43665</c:v>
                </c:pt>
                <c:pt idx="29">
                  <c:v>43669</c:v>
                </c:pt>
                <c:pt idx="30">
                  <c:v>43672</c:v>
                </c:pt>
                <c:pt idx="31">
                  <c:v>43677</c:v>
                </c:pt>
                <c:pt idx="32">
                  <c:v>43679</c:v>
                </c:pt>
                <c:pt idx="33">
                  <c:v>43681</c:v>
                </c:pt>
                <c:pt idx="34">
                  <c:v>43682</c:v>
                </c:pt>
                <c:pt idx="35">
                  <c:v>43685</c:v>
                </c:pt>
                <c:pt idx="36">
                  <c:v>43690</c:v>
                </c:pt>
                <c:pt idx="37">
                  <c:v>43693</c:v>
                </c:pt>
                <c:pt idx="38">
                  <c:v>43697</c:v>
                </c:pt>
                <c:pt idx="39">
                  <c:v>43704</c:v>
                </c:pt>
                <c:pt idx="40">
                  <c:v>43707</c:v>
                </c:pt>
                <c:pt idx="41">
                  <c:v>43718</c:v>
                </c:pt>
                <c:pt idx="42">
                  <c:v>43720</c:v>
                </c:pt>
                <c:pt idx="43">
                  <c:v>43727</c:v>
                </c:pt>
                <c:pt idx="44">
                  <c:v>43728</c:v>
                </c:pt>
                <c:pt idx="45">
                  <c:v>43732</c:v>
                </c:pt>
                <c:pt idx="46">
                  <c:v>43739</c:v>
                </c:pt>
                <c:pt idx="47">
                  <c:v>43747</c:v>
                </c:pt>
                <c:pt idx="48">
                  <c:v>43748</c:v>
                </c:pt>
                <c:pt idx="49">
                  <c:v>43750</c:v>
                </c:pt>
                <c:pt idx="50">
                  <c:v>43753</c:v>
                </c:pt>
                <c:pt idx="51">
                  <c:v>43754</c:v>
                </c:pt>
                <c:pt idx="52">
                  <c:v>43761</c:v>
                </c:pt>
                <c:pt idx="53">
                  <c:v>43762</c:v>
                </c:pt>
                <c:pt idx="54">
                  <c:v>43769</c:v>
                </c:pt>
                <c:pt idx="55">
                  <c:v>43781</c:v>
                </c:pt>
                <c:pt idx="56">
                  <c:v>43788</c:v>
                </c:pt>
                <c:pt idx="57">
                  <c:v>43790</c:v>
                </c:pt>
                <c:pt idx="58">
                  <c:v>43791</c:v>
                </c:pt>
                <c:pt idx="59">
                  <c:v>43792</c:v>
                </c:pt>
                <c:pt idx="60">
                  <c:v>43796</c:v>
                </c:pt>
                <c:pt idx="61">
                  <c:v>43797</c:v>
                </c:pt>
                <c:pt idx="62">
                  <c:v>43798</c:v>
                </c:pt>
                <c:pt idx="63">
                  <c:v>43798</c:v>
                </c:pt>
                <c:pt idx="64">
                  <c:v>43800</c:v>
                </c:pt>
                <c:pt idx="65">
                  <c:v>43808</c:v>
                </c:pt>
                <c:pt idx="66">
                  <c:v>43808</c:v>
                </c:pt>
                <c:pt idx="67">
                  <c:v>43809</c:v>
                </c:pt>
                <c:pt idx="68">
                  <c:v>43811</c:v>
                </c:pt>
                <c:pt idx="69">
                  <c:v>43812</c:v>
                </c:pt>
                <c:pt idx="70">
                  <c:v>43814</c:v>
                </c:pt>
                <c:pt idx="71">
                  <c:v>43816</c:v>
                </c:pt>
                <c:pt idx="72">
                  <c:v>43819</c:v>
                </c:pt>
                <c:pt idx="73">
                  <c:v>43826</c:v>
                </c:pt>
                <c:pt idx="74">
                  <c:v>43826</c:v>
                </c:pt>
                <c:pt idx="75">
                  <c:v>43833</c:v>
                </c:pt>
                <c:pt idx="76">
                  <c:v>43835</c:v>
                </c:pt>
                <c:pt idx="77">
                  <c:v>43835</c:v>
                </c:pt>
                <c:pt idx="78">
                  <c:v>43841</c:v>
                </c:pt>
                <c:pt idx="79">
                  <c:v>43842</c:v>
                </c:pt>
                <c:pt idx="80">
                  <c:v>43846</c:v>
                </c:pt>
                <c:pt idx="81">
                  <c:v>43852</c:v>
                </c:pt>
                <c:pt idx="82">
                  <c:v>43853</c:v>
                </c:pt>
                <c:pt idx="83">
                  <c:v>43857</c:v>
                </c:pt>
                <c:pt idx="84">
                  <c:v>43858</c:v>
                </c:pt>
                <c:pt idx="85">
                  <c:v>43859</c:v>
                </c:pt>
                <c:pt idx="86">
                  <c:v>43859</c:v>
                </c:pt>
                <c:pt idx="87">
                  <c:v>43859</c:v>
                </c:pt>
                <c:pt idx="88">
                  <c:v>43861</c:v>
                </c:pt>
                <c:pt idx="89">
                  <c:v>43863</c:v>
                </c:pt>
                <c:pt idx="90">
                  <c:v>43868</c:v>
                </c:pt>
                <c:pt idx="91">
                  <c:v>43871</c:v>
                </c:pt>
                <c:pt idx="92">
                  <c:v>43874</c:v>
                </c:pt>
                <c:pt idx="93">
                  <c:v>43877</c:v>
                </c:pt>
                <c:pt idx="94">
                  <c:v>43879</c:v>
                </c:pt>
                <c:pt idx="95">
                  <c:v>43880</c:v>
                </c:pt>
                <c:pt idx="96">
                  <c:v>43886</c:v>
                </c:pt>
                <c:pt idx="97">
                  <c:v>43892</c:v>
                </c:pt>
                <c:pt idx="98">
                  <c:v>43893</c:v>
                </c:pt>
                <c:pt idx="99">
                  <c:v>43895</c:v>
                </c:pt>
                <c:pt idx="100">
                  <c:v>43902</c:v>
                </c:pt>
                <c:pt idx="101">
                  <c:v>43903</c:v>
                </c:pt>
                <c:pt idx="102">
                  <c:v>43909</c:v>
                </c:pt>
                <c:pt idx="103">
                  <c:v>43911</c:v>
                </c:pt>
                <c:pt idx="104">
                  <c:v>43914</c:v>
                </c:pt>
                <c:pt idx="105">
                  <c:v>43915</c:v>
                </c:pt>
                <c:pt idx="106">
                  <c:v>43920</c:v>
                </c:pt>
                <c:pt idx="107">
                  <c:v>43922</c:v>
                </c:pt>
                <c:pt idx="108">
                  <c:v>43924</c:v>
                </c:pt>
                <c:pt idx="109">
                  <c:v>43925</c:v>
                </c:pt>
                <c:pt idx="110">
                  <c:v>43927</c:v>
                </c:pt>
                <c:pt idx="111">
                  <c:v>43929</c:v>
                </c:pt>
                <c:pt idx="112">
                  <c:v>43931</c:v>
                </c:pt>
                <c:pt idx="113">
                  <c:v>43936</c:v>
                </c:pt>
                <c:pt idx="114">
                  <c:v>43939</c:v>
                </c:pt>
                <c:pt idx="115">
                  <c:v>43943</c:v>
                </c:pt>
                <c:pt idx="116">
                  <c:v>43943</c:v>
                </c:pt>
                <c:pt idx="117">
                  <c:v>43944</c:v>
                </c:pt>
                <c:pt idx="118">
                  <c:v>43948</c:v>
                </c:pt>
                <c:pt idx="119">
                  <c:v>43950</c:v>
                </c:pt>
                <c:pt idx="120">
                  <c:v>43958</c:v>
                </c:pt>
                <c:pt idx="121">
                  <c:v>43959</c:v>
                </c:pt>
                <c:pt idx="122">
                  <c:v>43962</c:v>
                </c:pt>
                <c:pt idx="123">
                  <c:v>43962</c:v>
                </c:pt>
                <c:pt idx="124">
                  <c:v>43963</c:v>
                </c:pt>
                <c:pt idx="125">
                  <c:v>43963</c:v>
                </c:pt>
                <c:pt idx="126">
                  <c:v>43964</c:v>
                </c:pt>
                <c:pt idx="127">
                  <c:v>43970</c:v>
                </c:pt>
                <c:pt idx="128">
                  <c:v>43970</c:v>
                </c:pt>
                <c:pt idx="129">
                  <c:v>43970</c:v>
                </c:pt>
                <c:pt idx="130">
                  <c:v>43971</c:v>
                </c:pt>
                <c:pt idx="131">
                  <c:v>43971</c:v>
                </c:pt>
                <c:pt idx="132">
                  <c:v>43971</c:v>
                </c:pt>
                <c:pt idx="133">
                  <c:v>43972</c:v>
                </c:pt>
                <c:pt idx="134">
                  <c:v>43972</c:v>
                </c:pt>
                <c:pt idx="135">
                  <c:v>43972</c:v>
                </c:pt>
                <c:pt idx="136">
                  <c:v>43973</c:v>
                </c:pt>
                <c:pt idx="137">
                  <c:v>43975</c:v>
                </c:pt>
                <c:pt idx="138">
                  <c:v>43977</c:v>
                </c:pt>
                <c:pt idx="139">
                  <c:v>43981</c:v>
                </c:pt>
                <c:pt idx="140">
                  <c:v>43986</c:v>
                </c:pt>
                <c:pt idx="141">
                  <c:v>43986</c:v>
                </c:pt>
                <c:pt idx="142">
                  <c:v>43987</c:v>
                </c:pt>
                <c:pt idx="143">
                  <c:v>43988</c:v>
                </c:pt>
                <c:pt idx="144">
                  <c:v>43990</c:v>
                </c:pt>
                <c:pt idx="145">
                  <c:v>43990</c:v>
                </c:pt>
                <c:pt idx="146">
                  <c:v>43998</c:v>
                </c:pt>
                <c:pt idx="147">
                  <c:v>43999</c:v>
                </c:pt>
                <c:pt idx="148">
                  <c:v>44002</c:v>
                </c:pt>
                <c:pt idx="149">
                  <c:v>44004</c:v>
                </c:pt>
                <c:pt idx="150">
                  <c:v>44005</c:v>
                </c:pt>
                <c:pt idx="151">
                  <c:v>44014</c:v>
                </c:pt>
                <c:pt idx="152">
                  <c:v>44022</c:v>
                </c:pt>
                <c:pt idx="153">
                  <c:v>44025</c:v>
                </c:pt>
                <c:pt idx="154">
                  <c:v>44027</c:v>
                </c:pt>
                <c:pt idx="155">
                  <c:v>44028</c:v>
                </c:pt>
                <c:pt idx="156">
                  <c:v>44031</c:v>
                </c:pt>
                <c:pt idx="157">
                  <c:v>44034</c:v>
                </c:pt>
                <c:pt idx="158">
                  <c:v>44039</c:v>
                </c:pt>
                <c:pt idx="159">
                  <c:v>44040</c:v>
                </c:pt>
                <c:pt idx="160">
                  <c:v>44040</c:v>
                </c:pt>
                <c:pt idx="161">
                  <c:v>44041</c:v>
                </c:pt>
                <c:pt idx="162">
                  <c:v>44046</c:v>
                </c:pt>
                <c:pt idx="163">
                  <c:v>44047</c:v>
                </c:pt>
                <c:pt idx="164">
                  <c:v>44049</c:v>
                </c:pt>
                <c:pt idx="165">
                  <c:v>44049</c:v>
                </c:pt>
                <c:pt idx="166">
                  <c:v>44055</c:v>
                </c:pt>
                <c:pt idx="167">
                  <c:v>44057</c:v>
                </c:pt>
                <c:pt idx="168">
                  <c:v>44057</c:v>
                </c:pt>
                <c:pt idx="169">
                  <c:v>44061</c:v>
                </c:pt>
                <c:pt idx="170">
                  <c:v>44062</c:v>
                </c:pt>
                <c:pt idx="171">
                  <c:v>44062</c:v>
                </c:pt>
                <c:pt idx="172">
                  <c:v>44063</c:v>
                </c:pt>
                <c:pt idx="173">
                  <c:v>44067</c:v>
                </c:pt>
                <c:pt idx="174">
                  <c:v>44068</c:v>
                </c:pt>
                <c:pt idx="175">
                  <c:v>44068</c:v>
                </c:pt>
                <c:pt idx="176">
                  <c:v>44069</c:v>
                </c:pt>
                <c:pt idx="177">
                  <c:v>44070</c:v>
                </c:pt>
                <c:pt idx="178">
                  <c:v>44074</c:v>
                </c:pt>
                <c:pt idx="179">
                  <c:v>44075</c:v>
                </c:pt>
                <c:pt idx="180">
                  <c:v>44076</c:v>
                </c:pt>
                <c:pt idx="181">
                  <c:v>44076</c:v>
                </c:pt>
                <c:pt idx="182">
                  <c:v>44077</c:v>
                </c:pt>
                <c:pt idx="183">
                  <c:v>44077</c:v>
                </c:pt>
                <c:pt idx="184">
                  <c:v>44081</c:v>
                </c:pt>
                <c:pt idx="185">
                  <c:v>44081</c:v>
                </c:pt>
                <c:pt idx="186">
                  <c:v>44081</c:v>
                </c:pt>
                <c:pt idx="187">
                  <c:v>44083</c:v>
                </c:pt>
                <c:pt idx="188">
                  <c:v>44083</c:v>
                </c:pt>
                <c:pt idx="189">
                  <c:v>44084</c:v>
                </c:pt>
                <c:pt idx="190">
                  <c:v>44090</c:v>
                </c:pt>
                <c:pt idx="191">
                  <c:v>44091</c:v>
                </c:pt>
                <c:pt idx="192">
                  <c:v>44092</c:v>
                </c:pt>
                <c:pt idx="193">
                  <c:v>44092</c:v>
                </c:pt>
                <c:pt idx="194">
                  <c:v>44095</c:v>
                </c:pt>
                <c:pt idx="195">
                  <c:v>44095</c:v>
                </c:pt>
                <c:pt idx="196">
                  <c:v>44095</c:v>
                </c:pt>
                <c:pt idx="197">
                  <c:v>44098</c:v>
                </c:pt>
                <c:pt idx="198">
                  <c:v>44103</c:v>
                </c:pt>
                <c:pt idx="199">
                  <c:v>44103</c:v>
                </c:pt>
                <c:pt idx="200">
                  <c:v>44105</c:v>
                </c:pt>
                <c:pt idx="201">
                  <c:v>44105</c:v>
                </c:pt>
                <c:pt idx="202">
                  <c:v>44105</c:v>
                </c:pt>
                <c:pt idx="203">
                  <c:v>44106</c:v>
                </c:pt>
                <c:pt idx="204">
                  <c:v>44107</c:v>
                </c:pt>
                <c:pt idx="205">
                  <c:v>44110</c:v>
                </c:pt>
                <c:pt idx="206">
                  <c:v>44112</c:v>
                </c:pt>
                <c:pt idx="207">
                  <c:v>44112</c:v>
                </c:pt>
                <c:pt idx="208">
                  <c:v>44113</c:v>
                </c:pt>
                <c:pt idx="209">
                  <c:v>44113</c:v>
                </c:pt>
                <c:pt idx="210">
                  <c:v>44113</c:v>
                </c:pt>
                <c:pt idx="211">
                  <c:v>44114</c:v>
                </c:pt>
                <c:pt idx="212">
                  <c:v>44116</c:v>
                </c:pt>
                <c:pt idx="213">
                  <c:v>44117</c:v>
                </c:pt>
                <c:pt idx="214">
                  <c:v>44117</c:v>
                </c:pt>
                <c:pt idx="215">
                  <c:v>44119</c:v>
                </c:pt>
                <c:pt idx="216">
                  <c:v>44120</c:v>
                </c:pt>
                <c:pt idx="217">
                  <c:v>44123</c:v>
                </c:pt>
                <c:pt idx="218">
                  <c:v>44124</c:v>
                </c:pt>
                <c:pt idx="219">
                  <c:v>44127</c:v>
                </c:pt>
                <c:pt idx="220">
                  <c:v>44131</c:v>
                </c:pt>
              </c:numCache>
            </c:numRef>
          </c:cat>
          <c:val>
            <c:numRef>
              <c:f>'Facebook - Post'!$C$2:$C$222</c:f>
              <c:numCache>
                <c:formatCode>0</c:formatCode>
                <c:ptCount val="221"/>
                <c:pt idx="0">
                  <c:v>101</c:v>
                </c:pt>
                <c:pt idx="1">
                  <c:v>125</c:v>
                </c:pt>
                <c:pt idx="2">
                  <c:v>529</c:v>
                </c:pt>
                <c:pt idx="3">
                  <c:v>296</c:v>
                </c:pt>
                <c:pt idx="4">
                  <c:v>307</c:v>
                </c:pt>
                <c:pt idx="5">
                  <c:v>333</c:v>
                </c:pt>
                <c:pt idx="6">
                  <c:v>1013</c:v>
                </c:pt>
                <c:pt idx="7">
                  <c:v>174</c:v>
                </c:pt>
                <c:pt idx="8">
                  <c:v>162</c:v>
                </c:pt>
                <c:pt idx="9">
                  <c:v>817</c:v>
                </c:pt>
                <c:pt idx="10">
                  <c:v>526</c:v>
                </c:pt>
                <c:pt idx="11">
                  <c:v>326</c:v>
                </c:pt>
                <c:pt idx="12">
                  <c:v>214</c:v>
                </c:pt>
                <c:pt idx="13">
                  <c:v>595</c:v>
                </c:pt>
                <c:pt idx="14">
                  <c:v>847</c:v>
                </c:pt>
                <c:pt idx="15">
                  <c:v>942</c:v>
                </c:pt>
                <c:pt idx="16">
                  <c:v>515</c:v>
                </c:pt>
                <c:pt idx="17">
                  <c:v>453</c:v>
                </c:pt>
                <c:pt idx="18">
                  <c:v>320</c:v>
                </c:pt>
                <c:pt idx="19">
                  <c:v>143</c:v>
                </c:pt>
                <c:pt idx="20">
                  <c:v>230</c:v>
                </c:pt>
                <c:pt idx="21">
                  <c:v>408</c:v>
                </c:pt>
                <c:pt idx="22">
                  <c:v>431</c:v>
                </c:pt>
                <c:pt idx="23">
                  <c:v>320</c:v>
                </c:pt>
                <c:pt idx="24">
                  <c:v>48</c:v>
                </c:pt>
                <c:pt idx="25">
                  <c:v>408</c:v>
                </c:pt>
                <c:pt idx="26">
                  <c:v>1520</c:v>
                </c:pt>
                <c:pt idx="27">
                  <c:v>183</c:v>
                </c:pt>
                <c:pt idx="28">
                  <c:v>321</c:v>
                </c:pt>
                <c:pt idx="29">
                  <c:v>255</c:v>
                </c:pt>
                <c:pt idx="30">
                  <c:v>150</c:v>
                </c:pt>
                <c:pt idx="31">
                  <c:v>115</c:v>
                </c:pt>
                <c:pt idx="32">
                  <c:v>54</c:v>
                </c:pt>
                <c:pt idx="33">
                  <c:v>95</c:v>
                </c:pt>
                <c:pt idx="34">
                  <c:v>380</c:v>
                </c:pt>
                <c:pt idx="35">
                  <c:v>361</c:v>
                </c:pt>
                <c:pt idx="36">
                  <c:v>362</c:v>
                </c:pt>
                <c:pt idx="37">
                  <c:v>272</c:v>
                </c:pt>
                <c:pt idx="38">
                  <c:v>366</c:v>
                </c:pt>
                <c:pt idx="39">
                  <c:v>381</c:v>
                </c:pt>
                <c:pt idx="40">
                  <c:v>336</c:v>
                </c:pt>
                <c:pt idx="41">
                  <c:v>502</c:v>
                </c:pt>
                <c:pt idx="42">
                  <c:v>1085</c:v>
                </c:pt>
                <c:pt idx="43">
                  <c:v>475</c:v>
                </c:pt>
                <c:pt idx="44">
                  <c:v>389</c:v>
                </c:pt>
                <c:pt idx="45">
                  <c:v>672</c:v>
                </c:pt>
                <c:pt idx="46">
                  <c:v>826</c:v>
                </c:pt>
                <c:pt idx="47">
                  <c:v>820</c:v>
                </c:pt>
                <c:pt idx="48">
                  <c:v>498</c:v>
                </c:pt>
                <c:pt idx="49">
                  <c:v>1402</c:v>
                </c:pt>
                <c:pt idx="50">
                  <c:v>107</c:v>
                </c:pt>
                <c:pt idx="51">
                  <c:v>456</c:v>
                </c:pt>
                <c:pt idx="52">
                  <c:v>446</c:v>
                </c:pt>
                <c:pt idx="53">
                  <c:v>385</c:v>
                </c:pt>
                <c:pt idx="54">
                  <c:v>330</c:v>
                </c:pt>
                <c:pt idx="55">
                  <c:v>218</c:v>
                </c:pt>
                <c:pt idx="56">
                  <c:v>1693</c:v>
                </c:pt>
                <c:pt idx="57">
                  <c:v>355</c:v>
                </c:pt>
                <c:pt idx="58">
                  <c:v>313</c:v>
                </c:pt>
                <c:pt idx="59">
                  <c:v>795</c:v>
                </c:pt>
                <c:pt idx="60">
                  <c:v>789</c:v>
                </c:pt>
                <c:pt idx="61">
                  <c:v>863</c:v>
                </c:pt>
                <c:pt idx="62">
                  <c:v>135</c:v>
                </c:pt>
                <c:pt idx="63">
                  <c:v>293</c:v>
                </c:pt>
                <c:pt idx="64">
                  <c:v>365</c:v>
                </c:pt>
                <c:pt idx="65">
                  <c:v>216</c:v>
                </c:pt>
                <c:pt idx="66">
                  <c:v>285</c:v>
                </c:pt>
                <c:pt idx="67">
                  <c:v>869</c:v>
                </c:pt>
                <c:pt idx="68">
                  <c:v>341</c:v>
                </c:pt>
                <c:pt idx="69">
                  <c:v>635</c:v>
                </c:pt>
                <c:pt idx="70">
                  <c:v>991</c:v>
                </c:pt>
                <c:pt idx="71">
                  <c:v>202</c:v>
                </c:pt>
                <c:pt idx="72">
                  <c:v>2130</c:v>
                </c:pt>
                <c:pt idx="73">
                  <c:v>3887</c:v>
                </c:pt>
                <c:pt idx="74">
                  <c:v>93</c:v>
                </c:pt>
                <c:pt idx="75">
                  <c:v>3549</c:v>
                </c:pt>
                <c:pt idx="76">
                  <c:v>262</c:v>
                </c:pt>
                <c:pt idx="77">
                  <c:v>223</c:v>
                </c:pt>
                <c:pt idx="78">
                  <c:v>230</c:v>
                </c:pt>
                <c:pt idx="79">
                  <c:v>22205</c:v>
                </c:pt>
                <c:pt idx="80">
                  <c:v>948</c:v>
                </c:pt>
                <c:pt idx="81">
                  <c:v>228</c:v>
                </c:pt>
                <c:pt idx="82">
                  <c:v>769</c:v>
                </c:pt>
                <c:pt idx="83">
                  <c:v>195</c:v>
                </c:pt>
                <c:pt idx="84">
                  <c:v>710</c:v>
                </c:pt>
                <c:pt idx="85">
                  <c:v>292</c:v>
                </c:pt>
                <c:pt idx="86">
                  <c:v>3500</c:v>
                </c:pt>
                <c:pt idx="87">
                  <c:v>977</c:v>
                </c:pt>
                <c:pt idx="88">
                  <c:v>588</c:v>
                </c:pt>
                <c:pt idx="89">
                  <c:v>168</c:v>
                </c:pt>
                <c:pt idx="90">
                  <c:v>681</c:v>
                </c:pt>
                <c:pt idx="91">
                  <c:v>520</c:v>
                </c:pt>
                <c:pt idx="92">
                  <c:v>381</c:v>
                </c:pt>
                <c:pt idx="93">
                  <c:v>293</c:v>
                </c:pt>
                <c:pt idx="94">
                  <c:v>492</c:v>
                </c:pt>
                <c:pt idx="95">
                  <c:v>4391</c:v>
                </c:pt>
                <c:pt idx="96">
                  <c:v>887</c:v>
                </c:pt>
                <c:pt idx="97">
                  <c:v>256</c:v>
                </c:pt>
                <c:pt idx="98">
                  <c:v>280</c:v>
                </c:pt>
                <c:pt idx="99">
                  <c:v>699</c:v>
                </c:pt>
                <c:pt idx="100" formatCode="General">
                  <c:v>407</c:v>
                </c:pt>
                <c:pt idx="101">
                  <c:v>306</c:v>
                </c:pt>
                <c:pt idx="102">
                  <c:v>1990</c:v>
                </c:pt>
                <c:pt idx="103">
                  <c:v>2921</c:v>
                </c:pt>
                <c:pt idx="104">
                  <c:v>154</c:v>
                </c:pt>
                <c:pt idx="105">
                  <c:v>131</c:v>
                </c:pt>
                <c:pt idx="106">
                  <c:v>306</c:v>
                </c:pt>
                <c:pt idx="107">
                  <c:v>151</c:v>
                </c:pt>
                <c:pt idx="108">
                  <c:v>145</c:v>
                </c:pt>
                <c:pt idx="109">
                  <c:v>478</c:v>
                </c:pt>
                <c:pt idx="110">
                  <c:v>169</c:v>
                </c:pt>
                <c:pt idx="111">
                  <c:v>425</c:v>
                </c:pt>
                <c:pt idx="112">
                  <c:v>156</c:v>
                </c:pt>
                <c:pt idx="113">
                  <c:v>557</c:v>
                </c:pt>
                <c:pt idx="114">
                  <c:v>208</c:v>
                </c:pt>
                <c:pt idx="115">
                  <c:v>884</c:v>
                </c:pt>
                <c:pt idx="116">
                  <c:v>119</c:v>
                </c:pt>
                <c:pt idx="117">
                  <c:v>3407</c:v>
                </c:pt>
                <c:pt idx="118">
                  <c:v>593</c:v>
                </c:pt>
                <c:pt idx="119">
                  <c:v>372</c:v>
                </c:pt>
                <c:pt idx="120">
                  <c:v>479</c:v>
                </c:pt>
                <c:pt idx="121">
                  <c:v>923</c:v>
                </c:pt>
                <c:pt idx="122">
                  <c:v>3982</c:v>
                </c:pt>
                <c:pt idx="123">
                  <c:v>3122</c:v>
                </c:pt>
                <c:pt idx="124">
                  <c:v>617</c:v>
                </c:pt>
                <c:pt idx="125">
                  <c:v>450</c:v>
                </c:pt>
                <c:pt idx="126">
                  <c:v>2803</c:v>
                </c:pt>
                <c:pt idx="127">
                  <c:v>212</c:v>
                </c:pt>
                <c:pt idx="128">
                  <c:v>1522</c:v>
                </c:pt>
                <c:pt idx="129">
                  <c:v>7173</c:v>
                </c:pt>
                <c:pt idx="130">
                  <c:v>236</c:v>
                </c:pt>
                <c:pt idx="131">
                  <c:v>7145</c:v>
                </c:pt>
                <c:pt idx="132">
                  <c:v>2535</c:v>
                </c:pt>
                <c:pt idx="133">
                  <c:v>456</c:v>
                </c:pt>
                <c:pt idx="134">
                  <c:v>215</c:v>
                </c:pt>
                <c:pt idx="135">
                  <c:v>1312</c:v>
                </c:pt>
                <c:pt idx="136">
                  <c:v>234</c:v>
                </c:pt>
                <c:pt idx="137">
                  <c:v>490</c:v>
                </c:pt>
                <c:pt idx="138">
                  <c:v>16729</c:v>
                </c:pt>
                <c:pt idx="139">
                  <c:v>283</c:v>
                </c:pt>
                <c:pt idx="140">
                  <c:v>219</c:v>
                </c:pt>
                <c:pt idx="141">
                  <c:v>665</c:v>
                </c:pt>
                <c:pt idx="142">
                  <c:v>213</c:v>
                </c:pt>
                <c:pt idx="143">
                  <c:v>236</c:v>
                </c:pt>
                <c:pt idx="144">
                  <c:v>213</c:v>
                </c:pt>
                <c:pt idx="145">
                  <c:v>299</c:v>
                </c:pt>
                <c:pt idx="146">
                  <c:v>918</c:v>
                </c:pt>
                <c:pt idx="147">
                  <c:v>936</c:v>
                </c:pt>
                <c:pt idx="148">
                  <c:v>1398</c:v>
                </c:pt>
                <c:pt idx="149">
                  <c:v>387</c:v>
                </c:pt>
                <c:pt idx="150">
                  <c:v>2726</c:v>
                </c:pt>
                <c:pt idx="151">
                  <c:v>1721</c:v>
                </c:pt>
                <c:pt idx="152">
                  <c:v>8046</c:v>
                </c:pt>
                <c:pt idx="153" formatCode="General">
                  <c:v>1862</c:v>
                </c:pt>
                <c:pt idx="154" formatCode="General">
                  <c:v>1316</c:v>
                </c:pt>
                <c:pt idx="155" formatCode="General">
                  <c:v>776</c:v>
                </c:pt>
                <c:pt idx="156" formatCode="General">
                  <c:v>1554</c:v>
                </c:pt>
                <c:pt idx="157" formatCode="General">
                  <c:v>3504</c:v>
                </c:pt>
                <c:pt idx="158" formatCode="General">
                  <c:v>3720</c:v>
                </c:pt>
                <c:pt idx="159" formatCode="General">
                  <c:v>449</c:v>
                </c:pt>
                <c:pt idx="160" formatCode="General">
                  <c:v>1531</c:v>
                </c:pt>
                <c:pt idx="161" formatCode="General">
                  <c:v>794</c:v>
                </c:pt>
                <c:pt idx="162" formatCode="General">
                  <c:v>2082</c:v>
                </c:pt>
                <c:pt idx="163" formatCode="General">
                  <c:v>1852</c:v>
                </c:pt>
                <c:pt idx="164" formatCode="General">
                  <c:v>344</c:v>
                </c:pt>
                <c:pt idx="165" formatCode="General">
                  <c:v>3255</c:v>
                </c:pt>
                <c:pt idx="166" formatCode="General">
                  <c:v>298</c:v>
                </c:pt>
                <c:pt idx="167" formatCode="General">
                  <c:v>2497</c:v>
                </c:pt>
                <c:pt idx="168" formatCode="General">
                  <c:v>267</c:v>
                </c:pt>
                <c:pt idx="169">
                  <c:v>4061</c:v>
                </c:pt>
                <c:pt idx="170">
                  <c:v>349</c:v>
                </c:pt>
                <c:pt idx="171">
                  <c:v>451</c:v>
                </c:pt>
                <c:pt idx="172">
                  <c:v>1085</c:v>
                </c:pt>
                <c:pt idx="173">
                  <c:v>208</c:v>
                </c:pt>
                <c:pt idx="174">
                  <c:v>451</c:v>
                </c:pt>
                <c:pt idx="175">
                  <c:v>2892</c:v>
                </c:pt>
                <c:pt idx="176">
                  <c:v>455</c:v>
                </c:pt>
                <c:pt idx="177">
                  <c:v>611</c:v>
                </c:pt>
                <c:pt idx="178">
                  <c:v>397</c:v>
                </c:pt>
                <c:pt idx="179">
                  <c:v>375</c:v>
                </c:pt>
                <c:pt idx="180">
                  <c:v>272</c:v>
                </c:pt>
                <c:pt idx="181">
                  <c:v>233</c:v>
                </c:pt>
                <c:pt idx="182">
                  <c:v>1175</c:v>
                </c:pt>
                <c:pt idx="183">
                  <c:v>511</c:v>
                </c:pt>
                <c:pt idx="184">
                  <c:v>367</c:v>
                </c:pt>
                <c:pt idx="185">
                  <c:v>197</c:v>
                </c:pt>
                <c:pt idx="186">
                  <c:v>1830</c:v>
                </c:pt>
                <c:pt idx="187">
                  <c:v>1770</c:v>
                </c:pt>
                <c:pt idx="188">
                  <c:v>279</c:v>
                </c:pt>
                <c:pt idx="189">
                  <c:v>352</c:v>
                </c:pt>
                <c:pt idx="190">
                  <c:v>296</c:v>
                </c:pt>
                <c:pt idx="191">
                  <c:v>4645</c:v>
                </c:pt>
                <c:pt idx="192">
                  <c:v>1029</c:v>
                </c:pt>
                <c:pt idx="193">
                  <c:v>9341</c:v>
                </c:pt>
                <c:pt idx="194">
                  <c:v>506</c:v>
                </c:pt>
                <c:pt idx="195">
                  <c:v>1374</c:v>
                </c:pt>
                <c:pt idx="196">
                  <c:v>717</c:v>
                </c:pt>
                <c:pt idx="197">
                  <c:v>8073</c:v>
                </c:pt>
                <c:pt idx="198">
                  <c:v>4408</c:v>
                </c:pt>
                <c:pt idx="199">
                  <c:v>465</c:v>
                </c:pt>
                <c:pt idx="200" formatCode="General">
                  <c:v>687</c:v>
                </c:pt>
                <c:pt idx="201" formatCode="General">
                  <c:v>365</c:v>
                </c:pt>
                <c:pt idx="202" formatCode="General">
                  <c:v>654</c:v>
                </c:pt>
                <c:pt idx="203" formatCode="General">
                  <c:v>753</c:v>
                </c:pt>
                <c:pt idx="204" formatCode="General">
                  <c:v>286</c:v>
                </c:pt>
                <c:pt idx="205" formatCode="General">
                  <c:v>7805</c:v>
                </c:pt>
                <c:pt idx="206" formatCode="General">
                  <c:v>832</c:v>
                </c:pt>
                <c:pt idx="207" formatCode="General">
                  <c:v>1953</c:v>
                </c:pt>
                <c:pt idx="208" formatCode="General">
                  <c:v>1456</c:v>
                </c:pt>
                <c:pt idx="209" formatCode="General">
                  <c:v>1392</c:v>
                </c:pt>
                <c:pt idx="210" formatCode="General">
                  <c:v>210</c:v>
                </c:pt>
                <c:pt idx="211" formatCode="General">
                  <c:v>4068</c:v>
                </c:pt>
                <c:pt idx="212" formatCode="General">
                  <c:v>5450</c:v>
                </c:pt>
                <c:pt idx="213" formatCode="General">
                  <c:v>3072</c:v>
                </c:pt>
                <c:pt idx="214" formatCode="General">
                  <c:v>1110</c:v>
                </c:pt>
                <c:pt idx="215" formatCode="General">
                  <c:v>2202</c:v>
                </c:pt>
                <c:pt idx="216" formatCode="General">
                  <c:v>1982</c:v>
                </c:pt>
                <c:pt idx="217" formatCode="General">
                  <c:v>377</c:v>
                </c:pt>
                <c:pt idx="218" formatCode="General">
                  <c:v>2487</c:v>
                </c:pt>
                <c:pt idx="219" formatCode="General">
                  <c:v>2316</c:v>
                </c:pt>
                <c:pt idx="220" formatCode="General">
                  <c:v>560</c:v>
                </c:pt>
              </c:numCache>
            </c:numRef>
          </c:val>
          <c:extLst>
            <c:ext xmlns:c16="http://schemas.microsoft.com/office/drawing/2014/chart" uri="{C3380CC4-5D6E-409C-BE32-E72D297353CC}">
              <c16:uniqueId val="{00000000-D405-49C6-92D8-43D3063CD5DD}"/>
            </c:ext>
          </c:extLst>
        </c:ser>
        <c:dLbls>
          <c:showLegendKey val="0"/>
          <c:showVal val="0"/>
          <c:showCatName val="0"/>
          <c:showSerName val="0"/>
          <c:showPercent val="0"/>
          <c:showBubbleSize val="0"/>
        </c:dLbls>
        <c:gapWidth val="219"/>
        <c:overlap val="-27"/>
        <c:axId val="734943712"/>
        <c:axId val="734944040"/>
      </c:barChart>
      <c:dateAx>
        <c:axId val="7349437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734944040"/>
        <c:crosses val="autoZero"/>
        <c:auto val="1"/>
        <c:lblOffset val="100"/>
        <c:baseTimeUnit val="days"/>
      </c:dateAx>
      <c:valAx>
        <c:axId val="734944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734943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Facebook</a:t>
            </a:r>
            <a:r>
              <a:rPr lang="pt-PT" baseline="0"/>
              <a:t> Post - </a:t>
            </a:r>
            <a:r>
              <a:rPr lang="pt-PT"/>
              <a:t>Engaged Users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manualLayout>
          <c:layoutTarget val="inner"/>
          <c:xMode val="edge"/>
          <c:yMode val="edge"/>
          <c:x val="0.10363735783027121"/>
          <c:y val="0.16708333333333336"/>
          <c:w val="0.84876968503937011"/>
          <c:h val="0.59360892388451447"/>
        </c:manualLayout>
      </c:layout>
      <c:barChart>
        <c:barDir val="col"/>
        <c:grouping val="clustered"/>
        <c:varyColors val="0"/>
        <c:ser>
          <c:idx val="0"/>
          <c:order val="0"/>
          <c:spPr>
            <a:solidFill>
              <a:schemeClr val="accent1"/>
            </a:solidFill>
            <a:ln>
              <a:noFill/>
            </a:ln>
            <a:effectLst/>
          </c:spPr>
          <c:invertIfNegative val="0"/>
          <c:cat>
            <c:numRef>
              <c:f>'Facebook - Post'!$A$2:$A$222</c:f>
              <c:numCache>
                <c:formatCode>m/d/yyyy</c:formatCode>
                <c:ptCount val="221"/>
                <c:pt idx="0">
                  <c:v>43510</c:v>
                </c:pt>
                <c:pt idx="1">
                  <c:v>43510</c:v>
                </c:pt>
                <c:pt idx="2">
                  <c:v>43514</c:v>
                </c:pt>
                <c:pt idx="3">
                  <c:v>43521</c:v>
                </c:pt>
                <c:pt idx="4">
                  <c:v>43523</c:v>
                </c:pt>
                <c:pt idx="5">
                  <c:v>43536</c:v>
                </c:pt>
                <c:pt idx="6">
                  <c:v>43564</c:v>
                </c:pt>
                <c:pt idx="7">
                  <c:v>43566</c:v>
                </c:pt>
                <c:pt idx="8">
                  <c:v>43566</c:v>
                </c:pt>
                <c:pt idx="9">
                  <c:v>43567</c:v>
                </c:pt>
                <c:pt idx="10">
                  <c:v>43572</c:v>
                </c:pt>
                <c:pt idx="11">
                  <c:v>43585</c:v>
                </c:pt>
                <c:pt idx="12">
                  <c:v>43587</c:v>
                </c:pt>
                <c:pt idx="13">
                  <c:v>43597</c:v>
                </c:pt>
                <c:pt idx="14">
                  <c:v>43605</c:v>
                </c:pt>
                <c:pt idx="15">
                  <c:v>43606</c:v>
                </c:pt>
                <c:pt idx="16">
                  <c:v>43620</c:v>
                </c:pt>
                <c:pt idx="17">
                  <c:v>43637</c:v>
                </c:pt>
                <c:pt idx="18">
                  <c:v>43640</c:v>
                </c:pt>
                <c:pt idx="19">
                  <c:v>43647</c:v>
                </c:pt>
                <c:pt idx="20">
                  <c:v>43648</c:v>
                </c:pt>
                <c:pt idx="21">
                  <c:v>43649</c:v>
                </c:pt>
                <c:pt idx="22">
                  <c:v>43654</c:v>
                </c:pt>
                <c:pt idx="23">
                  <c:v>43657</c:v>
                </c:pt>
                <c:pt idx="24">
                  <c:v>43658</c:v>
                </c:pt>
                <c:pt idx="25">
                  <c:v>43658</c:v>
                </c:pt>
                <c:pt idx="26">
                  <c:v>43661</c:v>
                </c:pt>
                <c:pt idx="27">
                  <c:v>43663</c:v>
                </c:pt>
                <c:pt idx="28">
                  <c:v>43665</c:v>
                </c:pt>
                <c:pt idx="29">
                  <c:v>43669</c:v>
                </c:pt>
                <c:pt idx="30">
                  <c:v>43672</c:v>
                </c:pt>
                <c:pt idx="31">
                  <c:v>43677</c:v>
                </c:pt>
                <c:pt idx="32">
                  <c:v>43679</c:v>
                </c:pt>
                <c:pt idx="33">
                  <c:v>43681</c:v>
                </c:pt>
                <c:pt idx="34">
                  <c:v>43682</c:v>
                </c:pt>
                <c:pt idx="35">
                  <c:v>43685</c:v>
                </c:pt>
                <c:pt idx="36">
                  <c:v>43690</c:v>
                </c:pt>
                <c:pt idx="37">
                  <c:v>43693</c:v>
                </c:pt>
                <c:pt idx="38">
                  <c:v>43697</c:v>
                </c:pt>
                <c:pt idx="39">
                  <c:v>43704</c:v>
                </c:pt>
                <c:pt idx="40">
                  <c:v>43707</c:v>
                </c:pt>
                <c:pt idx="41">
                  <c:v>43718</c:v>
                </c:pt>
                <c:pt idx="42">
                  <c:v>43720</c:v>
                </c:pt>
                <c:pt idx="43">
                  <c:v>43727</c:v>
                </c:pt>
                <c:pt idx="44">
                  <c:v>43728</c:v>
                </c:pt>
                <c:pt idx="45">
                  <c:v>43732</c:v>
                </c:pt>
                <c:pt idx="46">
                  <c:v>43739</c:v>
                </c:pt>
                <c:pt idx="47">
                  <c:v>43747</c:v>
                </c:pt>
                <c:pt idx="48">
                  <c:v>43748</c:v>
                </c:pt>
                <c:pt idx="49">
                  <c:v>43750</c:v>
                </c:pt>
                <c:pt idx="50">
                  <c:v>43753</c:v>
                </c:pt>
                <c:pt idx="51">
                  <c:v>43754</c:v>
                </c:pt>
                <c:pt idx="52">
                  <c:v>43761</c:v>
                </c:pt>
                <c:pt idx="53">
                  <c:v>43762</c:v>
                </c:pt>
                <c:pt idx="54">
                  <c:v>43769</c:v>
                </c:pt>
                <c:pt idx="55">
                  <c:v>43781</c:v>
                </c:pt>
                <c:pt idx="56">
                  <c:v>43788</c:v>
                </c:pt>
                <c:pt idx="57">
                  <c:v>43790</c:v>
                </c:pt>
                <c:pt idx="58">
                  <c:v>43791</c:v>
                </c:pt>
                <c:pt idx="59">
                  <c:v>43792</c:v>
                </c:pt>
                <c:pt idx="60">
                  <c:v>43796</c:v>
                </c:pt>
                <c:pt idx="61">
                  <c:v>43797</c:v>
                </c:pt>
                <c:pt idx="62">
                  <c:v>43798</c:v>
                </c:pt>
                <c:pt idx="63">
                  <c:v>43798</c:v>
                </c:pt>
                <c:pt idx="64">
                  <c:v>43800</c:v>
                </c:pt>
                <c:pt idx="65">
                  <c:v>43808</c:v>
                </c:pt>
                <c:pt idx="66">
                  <c:v>43808</c:v>
                </c:pt>
                <c:pt idx="67">
                  <c:v>43809</c:v>
                </c:pt>
                <c:pt idx="68">
                  <c:v>43811</c:v>
                </c:pt>
                <c:pt idx="69">
                  <c:v>43812</c:v>
                </c:pt>
                <c:pt idx="70">
                  <c:v>43814</c:v>
                </c:pt>
                <c:pt idx="71">
                  <c:v>43816</c:v>
                </c:pt>
                <c:pt idx="72">
                  <c:v>43819</c:v>
                </c:pt>
                <c:pt idx="73">
                  <c:v>43826</c:v>
                </c:pt>
                <c:pt idx="74">
                  <c:v>43826</c:v>
                </c:pt>
                <c:pt idx="75">
                  <c:v>43833</c:v>
                </c:pt>
                <c:pt idx="76">
                  <c:v>43835</c:v>
                </c:pt>
                <c:pt idx="77">
                  <c:v>43835</c:v>
                </c:pt>
                <c:pt idx="78">
                  <c:v>43841</c:v>
                </c:pt>
                <c:pt idx="79">
                  <c:v>43842</c:v>
                </c:pt>
                <c:pt idx="80">
                  <c:v>43846</c:v>
                </c:pt>
                <c:pt idx="81">
                  <c:v>43852</c:v>
                </c:pt>
                <c:pt idx="82">
                  <c:v>43853</c:v>
                </c:pt>
                <c:pt idx="83">
                  <c:v>43857</c:v>
                </c:pt>
                <c:pt idx="84">
                  <c:v>43858</c:v>
                </c:pt>
                <c:pt idx="85">
                  <c:v>43859</c:v>
                </c:pt>
                <c:pt idx="86">
                  <c:v>43859</c:v>
                </c:pt>
                <c:pt idx="87">
                  <c:v>43859</c:v>
                </c:pt>
                <c:pt idx="88">
                  <c:v>43861</c:v>
                </c:pt>
                <c:pt idx="89">
                  <c:v>43863</c:v>
                </c:pt>
                <c:pt idx="90">
                  <c:v>43868</c:v>
                </c:pt>
                <c:pt idx="91">
                  <c:v>43871</c:v>
                </c:pt>
                <c:pt idx="92">
                  <c:v>43874</c:v>
                </c:pt>
                <c:pt idx="93">
                  <c:v>43877</c:v>
                </c:pt>
                <c:pt idx="94">
                  <c:v>43879</c:v>
                </c:pt>
                <c:pt idx="95">
                  <c:v>43880</c:v>
                </c:pt>
                <c:pt idx="96">
                  <c:v>43886</c:v>
                </c:pt>
                <c:pt idx="97">
                  <c:v>43892</c:v>
                </c:pt>
                <c:pt idx="98">
                  <c:v>43893</c:v>
                </c:pt>
                <c:pt idx="99">
                  <c:v>43895</c:v>
                </c:pt>
                <c:pt idx="100">
                  <c:v>43902</c:v>
                </c:pt>
                <c:pt idx="101">
                  <c:v>43903</c:v>
                </c:pt>
                <c:pt idx="102">
                  <c:v>43909</c:v>
                </c:pt>
                <c:pt idx="103">
                  <c:v>43911</c:v>
                </c:pt>
                <c:pt idx="104">
                  <c:v>43914</c:v>
                </c:pt>
                <c:pt idx="105">
                  <c:v>43915</c:v>
                </c:pt>
                <c:pt idx="106">
                  <c:v>43920</c:v>
                </c:pt>
                <c:pt idx="107">
                  <c:v>43922</c:v>
                </c:pt>
                <c:pt idx="108">
                  <c:v>43924</c:v>
                </c:pt>
                <c:pt idx="109">
                  <c:v>43925</c:v>
                </c:pt>
                <c:pt idx="110">
                  <c:v>43927</c:v>
                </c:pt>
                <c:pt idx="111">
                  <c:v>43929</c:v>
                </c:pt>
                <c:pt idx="112">
                  <c:v>43931</c:v>
                </c:pt>
                <c:pt idx="113">
                  <c:v>43936</c:v>
                </c:pt>
                <c:pt idx="114">
                  <c:v>43939</c:v>
                </c:pt>
                <c:pt idx="115">
                  <c:v>43943</c:v>
                </c:pt>
                <c:pt idx="116">
                  <c:v>43943</c:v>
                </c:pt>
                <c:pt idx="117">
                  <c:v>43944</c:v>
                </c:pt>
                <c:pt idx="118">
                  <c:v>43948</c:v>
                </c:pt>
                <c:pt idx="119">
                  <c:v>43950</c:v>
                </c:pt>
                <c:pt idx="120">
                  <c:v>43958</c:v>
                </c:pt>
                <c:pt idx="121">
                  <c:v>43959</c:v>
                </c:pt>
                <c:pt idx="122">
                  <c:v>43962</c:v>
                </c:pt>
                <c:pt idx="123">
                  <c:v>43962</c:v>
                </c:pt>
                <c:pt idx="124">
                  <c:v>43963</c:v>
                </c:pt>
                <c:pt idx="125">
                  <c:v>43963</c:v>
                </c:pt>
                <c:pt idx="126">
                  <c:v>43964</c:v>
                </c:pt>
                <c:pt idx="127">
                  <c:v>43970</c:v>
                </c:pt>
                <c:pt idx="128">
                  <c:v>43970</c:v>
                </c:pt>
                <c:pt idx="129">
                  <c:v>43970</c:v>
                </c:pt>
                <c:pt idx="130">
                  <c:v>43971</c:v>
                </c:pt>
                <c:pt idx="131">
                  <c:v>43971</c:v>
                </c:pt>
                <c:pt idx="132">
                  <c:v>43971</c:v>
                </c:pt>
                <c:pt idx="133">
                  <c:v>43972</c:v>
                </c:pt>
                <c:pt idx="134">
                  <c:v>43972</c:v>
                </c:pt>
                <c:pt idx="135">
                  <c:v>43972</c:v>
                </c:pt>
                <c:pt idx="136">
                  <c:v>43973</c:v>
                </c:pt>
                <c:pt idx="137">
                  <c:v>43975</c:v>
                </c:pt>
                <c:pt idx="138">
                  <c:v>43977</c:v>
                </c:pt>
                <c:pt idx="139">
                  <c:v>43981</c:v>
                </c:pt>
                <c:pt idx="140">
                  <c:v>43986</c:v>
                </c:pt>
                <c:pt idx="141">
                  <c:v>43986</c:v>
                </c:pt>
                <c:pt idx="142">
                  <c:v>43987</c:v>
                </c:pt>
                <c:pt idx="143">
                  <c:v>43988</c:v>
                </c:pt>
                <c:pt idx="144">
                  <c:v>43990</c:v>
                </c:pt>
                <c:pt idx="145">
                  <c:v>43990</c:v>
                </c:pt>
                <c:pt idx="146">
                  <c:v>43998</c:v>
                </c:pt>
                <c:pt idx="147">
                  <c:v>43999</c:v>
                </c:pt>
                <c:pt idx="148">
                  <c:v>44002</c:v>
                </c:pt>
                <c:pt idx="149">
                  <c:v>44004</c:v>
                </c:pt>
                <c:pt idx="150">
                  <c:v>44005</c:v>
                </c:pt>
                <c:pt idx="151">
                  <c:v>44014</c:v>
                </c:pt>
                <c:pt idx="152">
                  <c:v>44022</c:v>
                </c:pt>
                <c:pt idx="153">
                  <c:v>44025</c:v>
                </c:pt>
                <c:pt idx="154">
                  <c:v>44027</c:v>
                </c:pt>
                <c:pt idx="155">
                  <c:v>44028</c:v>
                </c:pt>
                <c:pt idx="156">
                  <c:v>44031</c:v>
                </c:pt>
                <c:pt idx="157">
                  <c:v>44034</c:v>
                </c:pt>
                <c:pt idx="158">
                  <c:v>44039</c:v>
                </c:pt>
                <c:pt idx="159">
                  <c:v>44040</c:v>
                </c:pt>
                <c:pt idx="160">
                  <c:v>44040</c:v>
                </c:pt>
                <c:pt idx="161">
                  <c:v>44041</c:v>
                </c:pt>
                <c:pt idx="162">
                  <c:v>44046</c:v>
                </c:pt>
                <c:pt idx="163">
                  <c:v>44047</c:v>
                </c:pt>
                <c:pt idx="164">
                  <c:v>44049</c:v>
                </c:pt>
                <c:pt idx="165">
                  <c:v>44049</c:v>
                </c:pt>
                <c:pt idx="166">
                  <c:v>44055</c:v>
                </c:pt>
                <c:pt idx="167">
                  <c:v>44057</c:v>
                </c:pt>
                <c:pt idx="168">
                  <c:v>44057</c:v>
                </c:pt>
                <c:pt idx="169">
                  <c:v>44061</c:v>
                </c:pt>
                <c:pt idx="170">
                  <c:v>44062</c:v>
                </c:pt>
                <c:pt idx="171">
                  <c:v>44062</c:v>
                </c:pt>
                <c:pt idx="172">
                  <c:v>44063</c:v>
                </c:pt>
                <c:pt idx="173">
                  <c:v>44067</c:v>
                </c:pt>
                <c:pt idx="174">
                  <c:v>44068</c:v>
                </c:pt>
                <c:pt idx="175">
                  <c:v>44068</c:v>
                </c:pt>
                <c:pt idx="176">
                  <c:v>44069</c:v>
                </c:pt>
                <c:pt idx="177">
                  <c:v>44070</c:v>
                </c:pt>
                <c:pt idx="178">
                  <c:v>44074</c:v>
                </c:pt>
                <c:pt idx="179">
                  <c:v>44075</c:v>
                </c:pt>
                <c:pt idx="180">
                  <c:v>44076</c:v>
                </c:pt>
                <c:pt idx="181">
                  <c:v>44076</c:v>
                </c:pt>
                <c:pt idx="182">
                  <c:v>44077</c:v>
                </c:pt>
                <c:pt idx="183">
                  <c:v>44077</c:v>
                </c:pt>
                <c:pt idx="184">
                  <c:v>44081</c:v>
                </c:pt>
                <c:pt idx="185">
                  <c:v>44081</c:v>
                </c:pt>
                <c:pt idx="186">
                  <c:v>44081</c:v>
                </c:pt>
                <c:pt idx="187">
                  <c:v>44083</c:v>
                </c:pt>
                <c:pt idx="188">
                  <c:v>44083</c:v>
                </c:pt>
                <c:pt idx="189">
                  <c:v>44084</c:v>
                </c:pt>
                <c:pt idx="190">
                  <c:v>44090</c:v>
                </c:pt>
                <c:pt idx="191">
                  <c:v>44091</c:v>
                </c:pt>
                <c:pt idx="192">
                  <c:v>44092</c:v>
                </c:pt>
                <c:pt idx="193">
                  <c:v>44092</c:v>
                </c:pt>
                <c:pt idx="194">
                  <c:v>44095</c:v>
                </c:pt>
                <c:pt idx="195">
                  <c:v>44095</c:v>
                </c:pt>
                <c:pt idx="196">
                  <c:v>44095</c:v>
                </c:pt>
                <c:pt idx="197">
                  <c:v>44098</c:v>
                </c:pt>
                <c:pt idx="198">
                  <c:v>44103</c:v>
                </c:pt>
                <c:pt idx="199">
                  <c:v>44103</c:v>
                </c:pt>
                <c:pt idx="200">
                  <c:v>44105</c:v>
                </c:pt>
                <c:pt idx="201">
                  <c:v>44105</c:v>
                </c:pt>
                <c:pt idx="202">
                  <c:v>44105</c:v>
                </c:pt>
                <c:pt idx="203">
                  <c:v>44106</c:v>
                </c:pt>
                <c:pt idx="204">
                  <c:v>44107</c:v>
                </c:pt>
                <c:pt idx="205">
                  <c:v>44110</c:v>
                </c:pt>
                <c:pt idx="206">
                  <c:v>44112</c:v>
                </c:pt>
                <c:pt idx="207">
                  <c:v>44112</c:v>
                </c:pt>
                <c:pt idx="208">
                  <c:v>44113</c:v>
                </c:pt>
                <c:pt idx="209">
                  <c:v>44113</c:v>
                </c:pt>
                <c:pt idx="210">
                  <c:v>44113</c:v>
                </c:pt>
                <c:pt idx="211">
                  <c:v>44114</c:v>
                </c:pt>
                <c:pt idx="212">
                  <c:v>44116</c:v>
                </c:pt>
                <c:pt idx="213">
                  <c:v>44117</c:v>
                </c:pt>
                <c:pt idx="214">
                  <c:v>44117</c:v>
                </c:pt>
                <c:pt idx="215">
                  <c:v>44119</c:v>
                </c:pt>
                <c:pt idx="216">
                  <c:v>44120</c:v>
                </c:pt>
                <c:pt idx="217">
                  <c:v>44123</c:v>
                </c:pt>
                <c:pt idx="218">
                  <c:v>44124</c:v>
                </c:pt>
                <c:pt idx="219">
                  <c:v>44127</c:v>
                </c:pt>
                <c:pt idx="220">
                  <c:v>44131</c:v>
                </c:pt>
              </c:numCache>
            </c:numRef>
          </c:cat>
          <c:val>
            <c:numRef>
              <c:f>'Facebook - Post'!$D$2:$D$222</c:f>
              <c:numCache>
                <c:formatCode>0</c:formatCode>
                <c:ptCount val="221"/>
                <c:pt idx="0">
                  <c:v>6</c:v>
                </c:pt>
                <c:pt idx="1">
                  <c:v>64</c:v>
                </c:pt>
                <c:pt idx="2">
                  <c:v>41</c:v>
                </c:pt>
                <c:pt idx="3">
                  <c:v>44</c:v>
                </c:pt>
                <c:pt idx="4">
                  <c:v>33</c:v>
                </c:pt>
                <c:pt idx="5">
                  <c:v>59</c:v>
                </c:pt>
                <c:pt idx="6">
                  <c:v>268</c:v>
                </c:pt>
                <c:pt idx="7">
                  <c:v>14</c:v>
                </c:pt>
                <c:pt idx="8">
                  <c:v>19</c:v>
                </c:pt>
                <c:pt idx="9">
                  <c:v>166</c:v>
                </c:pt>
                <c:pt idx="10">
                  <c:v>96</c:v>
                </c:pt>
                <c:pt idx="11">
                  <c:v>20</c:v>
                </c:pt>
                <c:pt idx="12">
                  <c:v>42</c:v>
                </c:pt>
                <c:pt idx="13">
                  <c:v>103</c:v>
                </c:pt>
                <c:pt idx="14">
                  <c:v>64</c:v>
                </c:pt>
                <c:pt idx="15">
                  <c:v>124</c:v>
                </c:pt>
                <c:pt idx="16">
                  <c:v>105</c:v>
                </c:pt>
                <c:pt idx="17">
                  <c:v>57</c:v>
                </c:pt>
                <c:pt idx="18">
                  <c:v>36</c:v>
                </c:pt>
                <c:pt idx="19">
                  <c:v>14</c:v>
                </c:pt>
                <c:pt idx="20">
                  <c:v>10</c:v>
                </c:pt>
                <c:pt idx="21">
                  <c:v>121</c:v>
                </c:pt>
                <c:pt idx="22">
                  <c:v>73</c:v>
                </c:pt>
                <c:pt idx="23">
                  <c:v>25</c:v>
                </c:pt>
                <c:pt idx="24">
                  <c:v>3</c:v>
                </c:pt>
                <c:pt idx="25">
                  <c:v>56</c:v>
                </c:pt>
                <c:pt idx="26">
                  <c:v>227</c:v>
                </c:pt>
                <c:pt idx="27">
                  <c:v>35</c:v>
                </c:pt>
                <c:pt idx="28">
                  <c:v>38</c:v>
                </c:pt>
                <c:pt idx="29">
                  <c:v>26</c:v>
                </c:pt>
                <c:pt idx="30">
                  <c:v>18</c:v>
                </c:pt>
                <c:pt idx="31">
                  <c:v>16</c:v>
                </c:pt>
                <c:pt idx="32">
                  <c:v>4</c:v>
                </c:pt>
                <c:pt idx="33">
                  <c:v>3</c:v>
                </c:pt>
                <c:pt idx="34">
                  <c:v>40</c:v>
                </c:pt>
                <c:pt idx="35">
                  <c:v>23</c:v>
                </c:pt>
                <c:pt idx="36">
                  <c:v>19</c:v>
                </c:pt>
                <c:pt idx="37">
                  <c:v>8</c:v>
                </c:pt>
                <c:pt idx="38">
                  <c:v>21</c:v>
                </c:pt>
                <c:pt idx="39">
                  <c:v>26</c:v>
                </c:pt>
                <c:pt idx="40">
                  <c:v>40</c:v>
                </c:pt>
                <c:pt idx="41">
                  <c:v>29</c:v>
                </c:pt>
                <c:pt idx="42">
                  <c:v>51</c:v>
                </c:pt>
                <c:pt idx="43">
                  <c:v>23</c:v>
                </c:pt>
                <c:pt idx="44">
                  <c:v>9</c:v>
                </c:pt>
                <c:pt idx="45">
                  <c:v>47</c:v>
                </c:pt>
                <c:pt idx="46">
                  <c:v>47</c:v>
                </c:pt>
                <c:pt idx="47">
                  <c:v>105</c:v>
                </c:pt>
                <c:pt idx="48">
                  <c:v>43</c:v>
                </c:pt>
                <c:pt idx="49">
                  <c:v>181</c:v>
                </c:pt>
                <c:pt idx="50">
                  <c:v>9</c:v>
                </c:pt>
                <c:pt idx="51">
                  <c:v>22</c:v>
                </c:pt>
                <c:pt idx="52">
                  <c:v>26</c:v>
                </c:pt>
                <c:pt idx="53">
                  <c:v>44</c:v>
                </c:pt>
                <c:pt idx="54">
                  <c:v>14</c:v>
                </c:pt>
                <c:pt idx="55">
                  <c:v>65</c:v>
                </c:pt>
                <c:pt idx="56">
                  <c:v>492</c:v>
                </c:pt>
                <c:pt idx="57">
                  <c:v>32</c:v>
                </c:pt>
                <c:pt idx="58">
                  <c:v>15</c:v>
                </c:pt>
                <c:pt idx="59">
                  <c:v>94</c:v>
                </c:pt>
                <c:pt idx="60">
                  <c:v>146</c:v>
                </c:pt>
                <c:pt idx="61">
                  <c:v>35</c:v>
                </c:pt>
                <c:pt idx="62">
                  <c:v>10</c:v>
                </c:pt>
                <c:pt idx="63">
                  <c:v>38</c:v>
                </c:pt>
                <c:pt idx="64">
                  <c:v>22</c:v>
                </c:pt>
                <c:pt idx="65">
                  <c:v>25</c:v>
                </c:pt>
                <c:pt idx="66">
                  <c:v>63</c:v>
                </c:pt>
                <c:pt idx="67">
                  <c:v>205</c:v>
                </c:pt>
                <c:pt idx="68">
                  <c:v>136</c:v>
                </c:pt>
                <c:pt idx="69">
                  <c:v>105</c:v>
                </c:pt>
                <c:pt idx="70">
                  <c:v>142</c:v>
                </c:pt>
                <c:pt idx="71">
                  <c:v>17</c:v>
                </c:pt>
                <c:pt idx="72">
                  <c:v>107</c:v>
                </c:pt>
                <c:pt idx="73">
                  <c:v>182</c:v>
                </c:pt>
                <c:pt idx="74">
                  <c:v>1</c:v>
                </c:pt>
                <c:pt idx="75">
                  <c:v>678</c:v>
                </c:pt>
                <c:pt idx="76">
                  <c:v>16</c:v>
                </c:pt>
                <c:pt idx="77">
                  <c:v>9</c:v>
                </c:pt>
                <c:pt idx="78">
                  <c:v>12</c:v>
                </c:pt>
                <c:pt idx="79">
                  <c:v>1547</c:v>
                </c:pt>
                <c:pt idx="80">
                  <c:v>90</c:v>
                </c:pt>
                <c:pt idx="81">
                  <c:v>16</c:v>
                </c:pt>
                <c:pt idx="82">
                  <c:v>103</c:v>
                </c:pt>
                <c:pt idx="83">
                  <c:v>7</c:v>
                </c:pt>
                <c:pt idx="84">
                  <c:v>67</c:v>
                </c:pt>
                <c:pt idx="85">
                  <c:v>53</c:v>
                </c:pt>
                <c:pt idx="86">
                  <c:v>111</c:v>
                </c:pt>
                <c:pt idx="87">
                  <c:v>22</c:v>
                </c:pt>
                <c:pt idx="88">
                  <c:v>16</c:v>
                </c:pt>
                <c:pt idx="89">
                  <c:v>9</c:v>
                </c:pt>
                <c:pt idx="90">
                  <c:v>169</c:v>
                </c:pt>
                <c:pt idx="91">
                  <c:v>151</c:v>
                </c:pt>
                <c:pt idx="92">
                  <c:v>174</c:v>
                </c:pt>
                <c:pt idx="93">
                  <c:v>46</c:v>
                </c:pt>
                <c:pt idx="94">
                  <c:v>174</c:v>
                </c:pt>
                <c:pt idx="95">
                  <c:v>632</c:v>
                </c:pt>
                <c:pt idx="96">
                  <c:v>60</c:v>
                </c:pt>
                <c:pt idx="97">
                  <c:v>30</c:v>
                </c:pt>
                <c:pt idx="98">
                  <c:v>33</c:v>
                </c:pt>
                <c:pt idx="99">
                  <c:v>77</c:v>
                </c:pt>
                <c:pt idx="100" formatCode="General">
                  <c:v>130</c:v>
                </c:pt>
                <c:pt idx="101">
                  <c:v>21</c:v>
                </c:pt>
                <c:pt idx="102">
                  <c:v>103</c:v>
                </c:pt>
                <c:pt idx="103">
                  <c:v>127</c:v>
                </c:pt>
                <c:pt idx="104">
                  <c:v>19</c:v>
                </c:pt>
                <c:pt idx="105">
                  <c:v>23</c:v>
                </c:pt>
                <c:pt idx="106">
                  <c:v>66</c:v>
                </c:pt>
                <c:pt idx="107">
                  <c:v>19</c:v>
                </c:pt>
                <c:pt idx="108">
                  <c:v>35</c:v>
                </c:pt>
                <c:pt idx="109">
                  <c:v>54</c:v>
                </c:pt>
                <c:pt idx="110">
                  <c:v>16</c:v>
                </c:pt>
                <c:pt idx="111">
                  <c:v>27</c:v>
                </c:pt>
                <c:pt idx="112">
                  <c:v>17</c:v>
                </c:pt>
                <c:pt idx="113">
                  <c:v>46</c:v>
                </c:pt>
                <c:pt idx="114">
                  <c:v>23</c:v>
                </c:pt>
                <c:pt idx="115">
                  <c:v>81</c:v>
                </c:pt>
                <c:pt idx="116">
                  <c:v>17</c:v>
                </c:pt>
                <c:pt idx="117">
                  <c:v>357</c:v>
                </c:pt>
                <c:pt idx="118">
                  <c:v>58</c:v>
                </c:pt>
                <c:pt idx="119">
                  <c:v>37</c:v>
                </c:pt>
                <c:pt idx="120">
                  <c:v>56</c:v>
                </c:pt>
                <c:pt idx="121">
                  <c:v>223</c:v>
                </c:pt>
                <c:pt idx="122">
                  <c:v>159</c:v>
                </c:pt>
                <c:pt idx="123">
                  <c:v>173</c:v>
                </c:pt>
                <c:pt idx="124">
                  <c:v>47</c:v>
                </c:pt>
                <c:pt idx="125">
                  <c:v>52</c:v>
                </c:pt>
                <c:pt idx="126">
                  <c:v>85</c:v>
                </c:pt>
                <c:pt idx="127">
                  <c:v>9</c:v>
                </c:pt>
                <c:pt idx="128">
                  <c:v>68</c:v>
                </c:pt>
                <c:pt idx="129">
                  <c:v>317</c:v>
                </c:pt>
                <c:pt idx="130">
                  <c:v>21</c:v>
                </c:pt>
                <c:pt idx="131">
                  <c:v>270</c:v>
                </c:pt>
                <c:pt idx="132">
                  <c:v>109</c:v>
                </c:pt>
                <c:pt idx="133">
                  <c:v>47</c:v>
                </c:pt>
                <c:pt idx="134">
                  <c:v>16</c:v>
                </c:pt>
                <c:pt idx="135">
                  <c:v>70</c:v>
                </c:pt>
                <c:pt idx="136">
                  <c:v>32</c:v>
                </c:pt>
                <c:pt idx="137">
                  <c:v>110</c:v>
                </c:pt>
                <c:pt idx="138">
                  <c:v>1939</c:v>
                </c:pt>
                <c:pt idx="139">
                  <c:v>22</c:v>
                </c:pt>
                <c:pt idx="140">
                  <c:v>25</c:v>
                </c:pt>
                <c:pt idx="141">
                  <c:v>109</c:v>
                </c:pt>
                <c:pt idx="142">
                  <c:v>22</c:v>
                </c:pt>
                <c:pt idx="143">
                  <c:v>21</c:v>
                </c:pt>
                <c:pt idx="144">
                  <c:v>41</c:v>
                </c:pt>
                <c:pt idx="145">
                  <c:v>31</c:v>
                </c:pt>
                <c:pt idx="146">
                  <c:v>106</c:v>
                </c:pt>
                <c:pt idx="147">
                  <c:v>112</c:v>
                </c:pt>
                <c:pt idx="148">
                  <c:v>92</c:v>
                </c:pt>
                <c:pt idx="149">
                  <c:v>70</c:v>
                </c:pt>
                <c:pt idx="150">
                  <c:v>700</c:v>
                </c:pt>
                <c:pt idx="151">
                  <c:v>284</c:v>
                </c:pt>
                <c:pt idx="152">
                  <c:v>903</c:v>
                </c:pt>
                <c:pt idx="153">
                  <c:v>495</c:v>
                </c:pt>
                <c:pt idx="154">
                  <c:v>125</c:v>
                </c:pt>
                <c:pt idx="155">
                  <c:v>83</c:v>
                </c:pt>
                <c:pt idx="156">
                  <c:v>416</c:v>
                </c:pt>
                <c:pt idx="157" formatCode="General">
                  <c:v>685</c:v>
                </c:pt>
                <c:pt idx="158" formatCode="General">
                  <c:v>256</c:v>
                </c:pt>
                <c:pt idx="159" formatCode="General">
                  <c:v>57</c:v>
                </c:pt>
                <c:pt idx="160" formatCode="General">
                  <c:v>568</c:v>
                </c:pt>
                <c:pt idx="161" formatCode="General">
                  <c:v>133</c:v>
                </c:pt>
                <c:pt idx="162" formatCode="General">
                  <c:v>262</c:v>
                </c:pt>
                <c:pt idx="163" formatCode="General">
                  <c:v>95</c:v>
                </c:pt>
                <c:pt idx="164" formatCode="General">
                  <c:v>25</c:v>
                </c:pt>
                <c:pt idx="165" formatCode="General">
                  <c:v>727</c:v>
                </c:pt>
                <c:pt idx="166" formatCode="General">
                  <c:v>29</c:v>
                </c:pt>
                <c:pt idx="167" formatCode="General">
                  <c:v>337</c:v>
                </c:pt>
                <c:pt idx="168" formatCode="General">
                  <c:v>29</c:v>
                </c:pt>
                <c:pt idx="169">
                  <c:v>461</c:v>
                </c:pt>
                <c:pt idx="170">
                  <c:v>92</c:v>
                </c:pt>
                <c:pt idx="171">
                  <c:v>34</c:v>
                </c:pt>
                <c:pt idx="172">
                  <c:v>84</c:v>
                </c:pt>
                <c:pt idx="173">
                  <c:v>18</c:v>
                </c:pt>
                <c:pt idx="174">
                  <c:v>29</c:v>
                </c:pt>
                <c:pt idx="175">
                  <c:v>406</c:v>
                </c:pt>
                <c:pt idx="176">
                  <c:v>35</c:v>
                </c:pt>
                <c:pt idx="177">
                  <c:v>42</c:v>
                </c:pt>
                <c:pt idx="178">
                  <c:v>63</c:v>
                </c:pt>
                <c:pt idx="179">
                  <c:v>32</c:v>
                </c:pt>
                <c:pt idx="180">
                  <c:v>27</c:v>
                </c:pt>
                <c:pt idx="181">
                  <c:v>30</c:v>
                </c:pt>
                <c:pt idx="182">
                  <c:v>59</c:v>
                </c:pt>
                <c:pt idx="183">
                  <c:v>66</c:v>
                </c:pt>
                <c:pt idx="184">
                  <c:v>21</c:v>
                </c:pt>
                <c:pt idx="185">
                  <c:v>24</c:v>
                </c:pt>
                <c:pt idx="186">
                  <c:v>277</c:v>
                </c:pt>
                <c:pt idx="187">
                  <c:v>169</c:v>
                </c:pt>
                <c:pt idx="188">
                  <c:v>15</c:v>
                </c:pt>
                <c:pt idx="189">
                  <c:v>20</c:v>
                </c:pt>
                <c:pt idx="190">
                  <c:v>13</c:v>
                </c:pt>
                <c:pt idx="191">
                  <c:v>75</c:v>
                </c:pt>
                <c:pt idx="192">
                  <c:v>132</c:v>
                </c:pt>
                <c:pt idx="193">
                  <c:v>308</c:v>
                </c:pt>
                <c:pt idx="194">
                  <c:v>27</c:v>
                </c:pt>
                <c:pt idx="195">
                  <c:v>73</c:v>
                </c:pt>
                <c:pt idx="196">
                  <c:v>56</c:v>
                </c:pt>
                <c:pt idx="197">
                  <c:v>1213</c:v>
                </c:pt>
                <c:pt idx="198">
                  <c:v>601</c:v>
                </c:pt>
                <c:pt idx="199">
                  <c:v>25</c:v>
                </c:pt>
                <c:pt idx="200" formatCode="General">
                  <c:v>77</c:v>
                </c:pt>
                <c:pt idx="201" formatCode="General">
                  <c:v>38</c:v>
                </c:pt>
                <c:pt idx="202">
                  <c:v>67</c:v>
                </c:pt>
                <c:pt idx="203" formatCode="General">
                  <c:v>41</c:v>
                </c:pt>
                <c:pt idx="204" formatCode="General">
                  <c:v>14</c:v>
                </c:pt>
                <c:pt idx="205" formatCode="General">
                  <c:v>490</c:v>
                </c:pt>
                <c:pt idx="206" formatCode="General">
                  <c:v>71</c:v>
                </c:pt>
                <c:pt idx="207" formatCode="General">
                  <c:v>224</c:v>
                </c:pt>
                <c:pt idx="208" formatCode="General">
                  <c:v>78</c:v>
                </c:pt>
                <c:pt idx="209" formatCode="General">
                  <c:v>197</c:v>
                </c:pt>
                <c:pt idx="210" formatCode="General">
                  <c:v>11</c:v>
                </c:pt>
                <c:pt idx="211" formatCode="General">
                  <c:v>49</c:v>
                </c:pt>
                <c:pt idx="212" formatCode="General">
                  <c:v>144</c:v>
                </c:pt>
                <c:pt idx="213" formatCode="General">
                  <c:v>441</c:v>
                </c:pt>
                <c:pt idx="214" formatCode="General">
                  <c:v>88</c:v>
                </c:pt>
                <c:pt idx="215" formatCode="General">
                  <c:v>247</c:v>
                </c:pt>
                <c:pt idx="216" formatCode="General">
                  <c:v>316</c:v>
                </c:pt>
                <c:pt idx="217" formatCode="General">
                  <c:v>31</c:v>
                </c:pt>
                <c:pt idx="218" formatCode="General">
                  <c:v>189</c:v>
                </c:pt>
                <c:pt idx="219" formatCode="General">
                  <c:v>318</c:v>
                </c:pt>
                <c:pt idx="220" formatCode="General">
                  <c:v>38</c:v>
                </c:pt>
              </c:numCache>
            </c:numRef>
          </c:val>
          <c:extLst>
            <c:ext xmlns:c16="http://schemas.microsoft.com/office/drawing/2014/chart" uri="{C3380CC4-5D6E-409C-BE32-E72D297353CC}">
              <c16:uniqueId val="{00000000-1B6E-4E87-94F2-2078B8B8555A}"/>
            </c:ext>
          </c:extLst>
        </c:ser>
        <c:dLbls>
          <c:showLegendKey val="0"/>
          <c:showVal val="0"/>
          <c:showCatName val="0"/>
          <c:showSerName val="0"/>
          <c:showPercent val="0"/>
          <c:showBubbleSize val="0"/>
        </c:dLbls>
        <c:gapWidth val="219"/>
        <c:overlap val="-27"/>
        <c:axId val="521775584"/>
        <c:axId val="743194728"/>
      </c:barChart>
      <c:dateAx>
        <c:axId val="52177558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743194728"/>
        <c:crosses val="autoZero"/>
        <c:auto val="1"/>
        <c:lblOffset val="100"/>
        <c:baseTimeUnit val="days"/>
      </c:dateAx>
      <c:valAx>
        <c:axId val="743194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52177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Facebook Page - Total Likes</a:t>
            </a:r>
          </a:p>
        </c:rich>
      </c:tx>
      <c:layout>
        <c:manualLayout>
          <c:xMode val="edge"/>
          <c:yMode val="edge"/>
          <c:x val="0.38387066743333687"/>
          <c:y val="3.240754496882858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pt-PT"/>
        </a:p>
      </c:txPr>
    </c:title>
    <c:autoTitleDeleted val="0"/>
    <c:plotArea>
      <c:layout/>
      <c:lineChart>
        <c:grouping val="standard"/>
        <c:varyColors val="0"/>
        <c:ser>
          <c:idx val="0"/>
          <c:order val="0"/>
          <c:tx>
            <c:strRef>
              <c:f>'Facebook - Likes'!$B$2</c:f>
              <c:strCache>
                <c:ptCount val="1"/>
                <c:pt idx="0">
                  <c:v>Likes</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pt-P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'Facebook - Likes'!$A$3:$A$41</c:f>
              <c:numCache>
                <c:formatCode>m/d/yyyy</c:formatCode>
                <c:ptCount val="39"/>
                <c:pt idx="0">
                  <c:v>43524</c:v>
                </c:pt>
                <c:pt idx="1">
                  <c:v>43536</c:v>
                </c:pt>
                <c:pt idx="2">
                  <c:v>43555</c:v>
                </c:pt>
                <c:pt idx="3">
                  <c:v>43571</c:v>
                </c:pt>
                <c:pt idx="4">
                  <c:v>43587</c:v>
                </c:pt>
                <c:pt idx="5">
                  <c:v>43602</c:v>
                </c:pt>
                <c:pt idx="6">
                  <c:v>43658</c:v>
                </c:pt>
                <c:pt idx="7">
                  <c:v>43682</c:v>
                </c:pt>
                <c:pt idx="8">
                  <c:v>43712</c:v>
                </c:pt>
                <c:pt idx="9">
                  <c:v>43742</c:v>
                </c:pt>
                <c:pt idx="10">
                  <c:v>43763</c:v>
                </c:pt>
                <c:pt idx="11">
                  <c:v>43799</c:v>
                </c:pt>
                <c:pt idx="12">
                  <c:v>43830</c:v>
                </c:pt>
                <c:pt idx="13">
                  <c:v>43861</c:v>
                </c:pt>
                <c:pt idx="14">
                  <c:v>43890</c:v>
                </c:pt>
                <c:pt idx="15">
                  <c:v>43921</c:v>
                </c:pt>
                <c:pt idx="16">
                  <c:v>43951</c:v>
                </c:pt>
                <c:pt idx="17">
                  <c:v>43981</c:v>
                </c:pt>
                <c:pt idx="18">
                  <c:v>44012</c:v>
                </c:pt>
                <c:pt idx="19">
                  <c:v>44043</c:v>
                </c:pt>
                <c:pt idx="20">
                  <c:v>44074</c:v>
                </c:pt>
                <c:pt idx="21">
                  <c:v>44104</c:v>
                </c:pt>
                <c:pt idx="22">
                  <c:v>44135</c:v>
                </c:pt>
                <c:pt idx="23">
                  <c:v>44165</c:v>
                </c:pt>
                <c:pt idx="24">
                  <c:v>44196</c:v>
                </c:pt>
                <c:pt idx="25">
                  <c:v>44227</c:v>
                </c:pt>
                <c:pt idx="26">
                  <c:v>44255</c:v>
                </c:pt>
                <c:pt idx="27">
                  <c:v>44286</c:v>
                </c:pt>
                <c:pt idx="28">
                  <c:v>44316</c:v>
                </c:pt>
                <c:pt idx="29">
                  <c:v>44347</c:v>
                </c:pt>
                <c:pt idx="30">
                  <c:v>44377</c:v>
                </c:pt>
                <c:pt idx="31">
                  <c:v>44408</c:v>
                </c:pt>
                <c:pt idx="32">
                  <c:v>44439</c:v>
                </c:pt>
                <c:pt idx="33">
                  <c:v>44469</c:v>
                </c:pt>
                <c:pt idx="34">
                  <c:v>44500</c:v>
                </c:pt>
                <c:pt idx="35">
                  <c:v>44530</c:v>
                </c:pt>
                <c:pt idx="36">
                  <c:v>44561</c:v>
                </c:pt>
                <c:pt idx="37">
                  <c:v>44592</c:v>
                </c:pt>
                <c:pt idx="38">
                  <c:v>44620</c:v>
                </c:pt>
              </c:numCache>
            </c:numRef>
          </c:cat>
          <c:val>
            <c:numRef>
              <c:f>'Facebook - Likes'!$B$3:$B$41</c:f>
              <c:numCache>
                <c:formatCode>General</c:formatCode>
                <c:ptCount val="39"/>
                <c:pt idx="0">
                  <c:v>210</c:v>
                </c:pt>
                <c:pt idx="1">
                  <c:v>394</c:v>
                </c:pt>
                <c:pt idx="2">
                  <c:v>413</c:v>
                </c:pt>
                <c:pt idx="3">
                  <c:v>434</c:v>
                </c:pt>
                <c:pt idx="4">
                  <c:v>452</c:v>
                </c:pt>
                <c:pt idx="5">
                  <c:v>464</c:v>
                </c:pt>
                <c:pt idx="6">
                  <c:v>511</c:v>
                </c:pt>
                <c:pt idx="7">
                  <c:v>540</c:v>
                </c:pt>
                <c:pt idx="8">
                  <c:v>562</c:v>
                </c:pt>
                <c:pt idx="9">
                  <c:v>585</c:v>
                </c:pt>
                <c:pt idx="10">
                  <c:v>615</c:v>
                </c:pt>
                <c:pt idx="11">
                  <c:v>664</c:v>
                </c:pt>
                <c:pt idx="12">
                  <c:v>1023</c:v>
                </c:pt>
                <c:pt idx="13">
                  <c:v>1332</c:v>
                </c:pt>
                <c:pt idx="14">
                  <c:v>1414</c:v>
                </c:pt>
                <c:pt idx="15">
                  <c:v>1462</c:v>
                </c:pt>
                <c:pt idx="16">
                  <c:v>1512</c:v>
                </c:pt>
                <c:pt idx="17">
                  <c:v>1675</c:v>
                </c:pt>
                <c:pt idx="18">
                  <c:v>1740</c:v>
                </c:pt>
                <c:pt idx="19">
                  <c:v>1857</c:v>
                </c:pt>
                <c:pt idx="20">
                  <c:v>1969</c:v>
                </c:pt>
                <c:pt idx="21">
                  <c:v>2149</c:v>
                </c:pt>
                <c:pt idx="22">
                  <c:v>2235</c:v>
                </c:pt>
                <c:pt idx="23">
                  <c:v>2273</c:v>
                </c:pt>
                <c:pt idx="24">
                  <c:v>2289</c:v>
                </c:pt>
                <c:pt idx="25">
                  <c:v>2365</c:v>
                </c:pt>
                <c:pt idx="26">
                  <c:v>2426</c:v>
                </c:pt>
                <c:pt idx="27">
                  <c:v>2471</c:v>
                </c:pt>
                <c:pt idx="28">
                  <c:v>2582</c:v>
                </c:pt>
                <c:pt idx="29">
                  <c:v>2637</c:v>
                </c:pt>
                <c:pt idx="30">
                  <c:v>2640</c:v>
                </c:pt>
                <c:pt idx="31">
                  <c:v>2674</c:v>
                </c:pt>
                <c:pt idx="32">
                  <c:v>2694</c:v>
                </c:pt>
                <c:pt idx="33">
                  <c:v>2730</c:v>
                </c:pt>
                <c:pt idx="34">
                  <c:v>2773</c:v>
                </c:pt>
                <c:pt idx="35">
                  <c:v>2872</c:v>
                </c:pt>
                <c:pt idx="36">
                  <c:v>2894</c:v>
                </c:pt>
                <c:pt idx="37">
                  <c:v>2904</c:v>
                </c:pt>
              </c:numCache>
            </c:numRef>
          </c:val>
          <c:smooth val="0"/>
          <c:extLst>
            <c:ext xmlns:c16="http://schemas.microsoft.com/office/drawing/2014/chart" uri="{C3380CC4-5D6E-409C-BE32-E72D297353CC}">
              <c16:uniqueId val="{00000000-DF9C-4B3D-969C-5C9074FA1CE1}"/>
            </c:ext>
          </c:extLst>
        </c:ser>
        <c:dLbls>
          <c:dLblPos val="ctr"/>
          <c:showLegendKey val="0"/>
          <c:showVal val="1"/>
          <c:showCatName val="0"/>
          <c:showSerName val="0"/>
          <c:showPercent val="0"/>
          <c:showBubbleSize val="0"/>
        </c:dLbls>
        <c:marker val="1"/>
        <c:smooth val="0"/>
        <c:axId val="485812448"/>
        <c:axId val="485820648"/>
      </c:lineChart>
      <c:dateAx>
        <c:axId val="485812448"/>
        <c:scaling>
          <c:orientation val="minMax"/>
        </c:scaling>
        <c:delete val="0"/>
        <c:axPos val="b"/>
        <c:numFmt formatCode="m/d/yyyy"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pt-PT"/>
          </a:p>
        </c:txPr>
        <c:crossAx val="485820648"/>
        <c:crosses val="autoZero"/>
        <c:auto val="1"/>
        <c:lblOffset val="100"/>
        <c:baseTimeUnit val="days"/>
      </c:dateAx>
      <c:valAx>
        <c:axId val="4858206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4858124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Notícias por tipo de Media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pt-PT"/>
        </a:p>
      </c:txPr>
    </c:title>
    <c:autoTitleDeleted val="0"/>
    <c:plotArea>
      <c:layout/>
      <c:barChart>
        <c:barDir val="bar"/>
        <c:grouping val="clustered"/>
        <c:varyColors val="0"/>
        <c:ser>
          <c:idx val="0"/>
          <c:order val="0"/>
          <c:tx>
            <c:strRef>
              <c:f>Notícias!$F$89</c:f>
              <c:strCache>
                <c:ptCount val="1"/>
                <c:pt idx="0">
                  <c:v>Report 3</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Notícias!$B$90:$B$97</c:f>
              <c:strCache>
                <c:ptCount val="8"/>
                <c:pt idx="0">
                  <c:v>Institutional Web Site</c:v>
                </c:pt>
                <c:pt idx="1">
                  <c:v>Web Media</c:v>
                </c:pt>
                <c:pt idx="2">
                  <c:v>National Radio</c:v>
                </c:pt>
                <c:pt idx="3">
                  <c:v>Nacional Newsletter</c:v>
                </c:pt>
                <c:pt idx="4">
                  <c:v>National Newsletter</c:v>
                </c:pt>
                <c:pt idx="5">
                  <c:v>Regional Newspaper</c:v>
                </c:pt>
                <c:pt idx="6">
                  <c:v>Regional TV</c:v>
                </c:pt>
                <c:pt idx="7">
                  <c:v>Regional Radio</c:v>
                </c:pt>
              </c:strCache>
            </c:strRef>
          </c:cat>
          <c:val>
            <c:numRef>
              <c:f>Notícias!$F$90:$F$97</c:f>
              <c:numCache>
                <c:formatCode>0</c:formatCode>
                <c:ptCount val="8"/>
                <c:pt idx="0">
                  <c:v>5</c:v>
                </c:pt>
                <c:pt idx="1">
                  <c:v>3</c:v>
                </c:pt>
                <c:pt idx="3">
                  <c:v>2</c:v>
                </c:pt>
                <c:pt idx="5">
                  <c:v>7</c:v>
                </c:pt>
                <c:pt idx="6">
                  <c:v>2</c:v>
                </c:pt>
                <c:pt idx="7">
                  <c:v>2</c:v>
                </c:pt>
              </c:numCache>
            </c:numRef>
          </c:val>
          <c:extLst>
            <c:ext xmlns:c16="http://schemas.microsoft.com/office/drawing/2014/chart" uri="{C3380CC4-5D6E-409C-BE32-E72D297353CC}">
              <c16:uniqueId val="{00000000-65AF-462C-A1BA-2DA56E6109BC}"/>
            </c:ext>
          </c:extLst>
        </c:ser>
        <c:dLbls>
          <c:showLegendKey val="0"/>
          <c:showVal val="0"/>
          <c:showCatName val="0"/>
          <c:showSerName val="0"/>
          <c:showPercent val="0"/>
          <c:showBubbleSize val="0"/>
        </c:dLbls>
        <c:gapWidth val="115"/>
        <c:overlap val="-20"/>
        <c:axId val="518139864"/>
        <c:axId val="518140192"/>
      </c:barChart>
      <c:catAx>
        <c:axId val="51813986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518140192"/>
        <c:crosses val="autoZero"/>
        <c:auto val="1"/>
        <c:lblAlgn val="ctr"/>
        <c:lblOffset val="100"/>
        <c:noMultiLvlLbl val="0"/>
      </c:catAx>
      <c:valAx>
        <c:axId val="5181401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518139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xdr:colOff>
      <xdr:row>1</xdr:row>
      <xdr:rowOff>31377</xdr:rowOff>
    </xdr:from>
    <xdr:to>
      <xdr:col>22</xdr:col>
      <xdr:colOff>10583</xdr:colOff>
      <xdr:row>5</xdr:row>
      <xdr:rowOff>762000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xdr:colOff>
      <xdr:row>5</xdr:row>
      <xdr:rowOff>1280584</xdr:rowOff>
    </xdr:from>
    <xdr:to>
      <xdr:col>22</xdr:col>
      <xdr:colOff>21166</xdr:colOff>
      <xdr:row>9</xdr:row>
      <xdr:rowOff>9525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xdr:colOff>
      <xdr:row>10</xdr:row>
      <xdr:rowOff>4762</xdr:rowOff>
    </xdr:from>
    <xdr:to>
      <xdr:col>21</xdr:col>
      <xdr:colOff>603250</xdr:colOff>
      <xdr:row>15</xdr:row>
      <xdr:rowOff>63499</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xdr:row>
      <xdr:rowOff>0</xdr:rowOff>
    </xdr:from>
    <xdr:to>
      <xdr:col>24</xdr:col>
      <xdr:colOff>600075</xdr:colOff>
      <xdr:row>22</xdr:row>
      <xdr:rowOff>15240</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2339340</xdr:colOff>
      <xdr:row>92</xdr:row>
      <xdr:rowOff>148590</xdr:rowOff>
    </xdr:from>
    <xdr:to>
      <xdr:col>8</xdr:col>
      <xdr:colOff>2354580</xdr:colOff>
      <xdr:row>104</xdr:row>
      <xdr:rowOff>87630</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s://docs.google.com/document/d/1H0uXwXyj-yAFdNB42Rh0gFC7C_h0wJiXybLGiqotM1s/edit?usp=sharing" TargetMode="External"/><Relationship Id="rId2" Type="http://schemas.openxmlformats.org/officeDocument/2006/relationships/hyperlink" Target="../../AppData/Roaming/0%20-%20Comunica&#231;ao/Fotos/2020.07.07%20-%20Reuni&#227;o%20campo%20de%20voluntariado%20-%20Graciosa" TargetMode="External"/><Relationship Id="rId1" Type="http://schemas.openxmlformats.org/officeDocument/2006/relationships/hyperlink" Target="../../AppData/Roaming/Microsoft/Lista%20de%20Presen&#231;as/2020.07.07%20-%20Reuni&#227;o%20de%20prepara&#231;&#227;o%20para%20o%20Campo%20de%20Voluntariado%20dos%20A&#231;ores%20-%20Graciosa.docx" TargetMode="External"/><Relationship Id="rId5" Type="http://schemas.openxmlformats.org/officeDocument/2006/relationships/printerSettings" Target="../printerSettings/printerSettings9.bin"/><Relationship Id="rId4" Type="http://schemas.openxmlformats.org/officeDocument/2006/relationships/hyperlink" Target="https://docs.google.com/document/d/18oztTE_zt49NzU1lCbSU7Khg9LAw4vpHEspZWoHZ4I8/edit?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document/d/18oztTE_zt49NzU1lCbSU7Khg9LAw4vpHEspZWoHZ4I8/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11%20-%20A&#231;oes/A&#231;&#227;o%20E4%20-%20Programa%20Educa&#231;ao%20Ambiental/Inqu&#233;ritos%20atividades/2021.06.30%20-%20Evento%20Formativo%20Online%20-%20Recupera&#231;&#227;o%20de%20ecossistemas" TargetMode="External"/><Relationship Id="rId1" Type="http://schemas.openxmlformats.org/officeDocument/2006/relationships/hyperlink" Target="../../AppData/Roaming/0%20-%20Comunica&#231;ao/Fotos/2020.06.29%20-%20Semin&#225;rio%20final%20INVADER%20-%20IV"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youtube.com/watch?v=JpVKzLi0H1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8" Type="http://schemas.openxmlformats.org/officeDocument/2006/relationships/hyperlink" Target="http://www.azores.gov.pt/Portal/pt/novidades/Marta+Guerreiro+apela+&#224;+participa&#231;&#227;o+ambiental+ativa+dos+cidad&#227;os+atrav&#233;s+do+CRADS.htm?lang=pt&amp;area=ct" TargetMode="External"/><Relationship Id="rId3" Type="http://schemas.openxmlformats.org/officeDocument/2006/relationships/hyperlink" Target="../../AppData/Roaming/0%20-%20Comunica&#231;ao/Notas%20de%20Imprensa" TargetMode="External"/><Relationship Id="rId7" Type="http://schemas.openxmlformats.org/officeDocument/2006/relationships/hyperlink" Target="http://www.azores.gov.pt/GaCS/Noticias/2019/Abril/Reuni%c3%a3o+de+gest%c3%a3o+do+LIFE+IP+Azores+Natura+atesta+o+bom+desenvolvimento+do+projeto.htm" TargetMode="External"/><Relationship Id="rId2" Type="http://schemas.openxmlformats.org/officeDocument/2006/relationships/hyperlink" Target="../../AppData/Roaming/0%20-%20Comunica&#231;ao/Notas%20de%20Imprensa" TargetMode="External"/><Relationship Id="rId1" Type="http://schemas.openxmlformats.org/officeDocument/2006/relationships/hyperlink" Target="http://www.azores.gov.pt/Portal/pt/novidades/Projeto+LIFE+Natura+%C3%A9+o+maior+projeto+de+conserva%C3%A7%C3%A3o+alguma+vez+concebido+para+os+A%C3%A7ores.htm?lang=pt&amp;area=ct" TargetMode="External"/><Relationship Id="rId6" Type="http://schemas.openxmlformats.org/officeDocument/2006/relationships/hyperlink" Target="http://www.azores.gov.pt/GaCS/Noticias/2019/Abril/Marta+Guerreiro+destaca+din%c3%a2mica+e+import%c3%a2ncia+de+projetos+de+conserva%c3%a7%c3%a3o+da+natureza+nos+A%c3%a7ores.htm" TargetMode="External"/><Relationship Id="rId5" Type="http://schemas.openxmlformats.org/officeDocument/2006/relationships/hyperlink" Target="http://www.azores.gov.pt/Portal/pt/novidades/Estrat&#233;gia+Regional+para+o+Controlo+e+Preven&#231;&#227;o+de+Esp&#233;cies+Ex&#243;ticas+e+Invasoras+desenvolvida+no+&#226;mb.htm?lang=pt&amp;area=ct" TargetMode="External"/><Relationship Id="rId10" Type="http://schemas.openxmlformats.org/officeDocument/2006/relationships/printerSettings" Target="../printerSettings/printerSettings7.bin"/><Relationship Id="rId4" Type="http://schemas.openxmlformats.org/officeDocument/2006/relationships/hyperlink" Target="../../AppData/Roaming/0%20-%20Comunica&#231;ao/Notas%20de%20Imprensa" TargetMode="External"/><Relationship Id="rId9" Type="http://schemas.openxmlformats.org/officeDocument/2006/relationships/hyperlink" Target="https://portal.azores.gov.pt/web/comunicacao/news-detail?id=57500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4"/>
  <sheetViews>
    <sheetView workbookViewId="0">
      <selection activeCell="O20" sqref="O20"/>
    </sheetView>
  </sheetViews>
  <sheetFormatPr defaultRowHeight="15" x14ac:dyDescent="0.25"/>
  <cols>
    <col min="3" max="3" width="10.85546875" customWidth="1"/>
    <col min="4" max="4" width="13.5703125" customWidth="1"/>
    <col min="5" max="5" width="12.5703125" style="2" customWidth="1"/>
  </cols>
  <sheetData>
    <row r="1" spans="2:6" x14ac:dyDescent="0.25">
      <c r="B1" s="3" t="s">
        <v>3</v>
      </c>
      <c r="C1" s="7" t="s">
        <v>4</v>
      </c>
      <c r="D1" s="3" t="s">
        <v>5</v>
      </c>
      <c r="E1" s="3" t="s">
        <v>7</v>
      </c>
      <c r="F1" s="3" t="s">
        <v>6</v>
      </c>
    </row>
    <row r="2" spans="2:6" s="2" customFormat="1" x14ac:dyDescent="0.25">
      <c r="B2" s="3"/>
      <c r="C2" s="7"/>
      <c r="D2" s="3"/>
      <c r="E2" s="3"/>
      <c r="F2" s="3"/>
    </row>
    <row r="3" spans="2:6" s="48" customFormat="1" x14ac:dyDescent="0.25">
      <c r="B3" s="47"/>
      <c r="C3" s="49"/>
    </row>
    <row r="4" spans="2:6" x14ac:dyDescent="0.25">
      <c r="B4" s="2"/>
      <c r="C4" s="4"/>
      <c r="D4" s="2"/>
      <c r="F4" s="2"/>
    </row>
    <row r="5" spans="2:6" x14ac:dyDescent="0.25">
      <c r="B5" s="2"/>
      <c r="C5" s="4"/>
      <c r="D5" s="2"/>
      <c r="F5" s="2"/>
    </row>
    <row r="6" spans="2:6" x14ac:dyDescent="0.25">
      <c r="B6" s="2"/>
      <c r="C6" s="4"/>
      <c r="D6" s="2"/>
      <c r="F6" s="2"/>
    </row>
    <row r="7" spans="2:6" x14ac:dyDescent="0.25">
      <c r="B7" s="2"/>
      <c r="C7" s="4"/>
      <c r="D7" s="2"/>
      <c r="F7" s="2"/>
    </row>
    <row r="8" spans="2:6" x14ac:dyDescent="0.25">
      <c r="B8" s="2"/>
      <c r="C8" s="4"/>
      <c r="D8" s="2"/>
      <c r="F8" s="2"/>
    </row>
    <row r="9" spans="2:6" x14ac:dyDescent="0.25">
      <c r="B9" s="2"/>
      <c r="C9" s="4"/>
      <c r="D9" s="2"/>
      <c r="F9" s="2"/>
    </row>
    <row r="10" spans="2:6" s="41" customFormat="1" x14ac:dyDescent="0.25">
      <c r="C10" s="42"/>
    </row>
    <row r="11" spans="2:6" s="41" customFormat="1" x14ac:dyDescent="0.25">
      <c r="C11" s="42"/>
    </row>
    <row r="12" spans="2:6" s="41" customFormat="1" x14ac:dyDescent="0.25">
      <c r="C12" s="42"/>
    </row>
    <row r="13" spans="2:6" x14ac:dyDescent="0.25">
      <c r="B13" s="2"/>
      <c r="C13" s="5"/>
      <c r="D13" s="2"/>
      <c r="F13" s="2"/>
    </row>
    <row r="14" spans="2:6" x14ac:dyDescent="0.25">
      <c r="B14" s="2"/>
      <c r="C14" s="5"/>
      <c r="D14" s="2"/>
      <c r="F14" s="2"/>
    </row>
    <row r="15" spans="2:6" x14ac:dyDescent="0.25">
      <c r="B15" s="2"/>
      <c r="C15" s="5"/>
      <c r="D15" s="2"/>
      <c r="F15" s="2"/>
    </row>
    <row r="16" spans="2:6" s="41" customFormat="1" x14ac:dyDescent="0.25">
      <c r="C16" s="42"/>
    </row>
    <row r="17" spans="2:6" s="41" customFormat="1" x14ac:dyDescent="0.25">
      <c r="C17" s="42"/>
    </row>
    <row r="18" spans="2:6" s="41" customFormat="1" x14ac:dyDescent="0.25">
      <c r="C18" s="42"/>
    </row>
    <row r="19" spans="2:6" s="41" customFormat="1" x14ac:dyDescent="0.25">
      <c r="C19" s="42"/>
      <c r="D19" s="46"/>
      <c r="E19" s="46"/>
    </row>
    <row r="20" spans="2:6" x14ac:dyDescent="0.25">
      <c r="B20" s="2"/>
      <c r="C20" s="5"/>
      <c r="D20" s="2"/>
      <c r="F20" s="2"/>
    </row>
    <row r="21" spans="2:6" s="41" customFormat="1" x14ac:dyDescent="0.25">
      <c r="C21" s="42"/>
    </row>
    <row r="22" spans="2:6" x14ac:dyDescent="0.25">
      <c r="B22" s="2"/>
      <c r="C22" s="4"/>
      <c r="D22" s="2"/>
      <c r="F22" s="2"/>
    </row>
    <row r="23" spans="2:6" s="41" customFormat="1" x14ac:dyDescent="0.25">
      <c r="C23" s="45"/>
    </row>
    <row r="24" spans="2:6" x14ac:dyDescent="0.25">
      <c r="B24" s="2"/>
      <c r="C24" s="6"/>
      <c r="D24" s="2"/>
      <c r="F24" s="2"/>
    </row>
    <row r="25" spans="2:6" s="41" customFormat="1" x14ac:dyDescent="0.25">
      <c r="C25" s="42"/>
    </row>
    <row r="26" spans="2:6" s="41" customFormat="1" x14ac:dyDescent="0.25">
      <c r="C26" s="42"/>
    </row>
    <row r="27" spans="2:6" x14ac:dyDescent="0.25">
      <c r="B27" s="8"/>
      <c r="C27" s="4"/>
      <c r="D27" s="8"/>
      <c r="E27" s="8"/>
      <c r="F27" s="8"/>
    </row>
    <row r="28" spans="2:6" x14ac:dyDescent="0.25">
      <c r="B28" s="2"/>
      <c r="C28" s="4"/>
      <c r="D28" s="2"/>
      <c r="F28" s="2"/>
    </row>
    <row r="29" spans="2:6" s="41" customFormat="1" x14ac:dyDescent="0.25">
      <c r="B29" s="44"/>
      <c r="C29" s="43"/>
    </row>
    <row r="30" spans="2:6" s="48" customFormat="1" x14ac:dyDescent="0.25">
      <c r="C30" s="49"/>
    </row>
    <row r="31" spans="2:6" s="41" customFormat="1" x14ac:dyDescent="0.25">
      <c r="C31" s="43"/>
    </row>
    <row r="32" spans="2:6" x14ac:dyDescent="0.25">
      <c r="B32" s="2"/>
      <c r="C32" s="10"/>
      <c r="D32" s="2"/>
      <c r="F32" s="2"/>
    </row>
    <row r="33" spans="2:6" x14ac:dyDescent="0.25">
      <c r="B33" s="2"/>
      <c r="C33" s="10"/>
      <c r="D33" s="2"/>
      <c r="F33" s="2"/>
    </row>
    <row r="34" spans="2:6" x14ac:dyDescent="0.25">
      <c r="B34" s="2"/>
      <c r="C34" s="10"/>
      <c r="D34" s="2"/>
      <c r="F34" s="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9"/>
  <sheetViews>
    <sheetView workbookViewId="0">
      <selection activeCell="E4" sqref="E4"/>
    </sheetView>
  </sheetViews>
  <sheetFormatPr defaultRowHeight="15" x14ac:dyDescent="0.25"/>
  <cols>
    <col min="1" max="1" width="3.140625" customWidth="1"/>
    <col min="2" max="2" width="20" customWidth="1"/>
    <col min="3" max="3" width="12.140625" style="1" customWidth="1"/>
    <col min="4" max="4" width="21.140625" style="1" customWidth="1"/>
    <col min="5" max="5" width="40.85546875" style="1" customWidth="1"/>
    <col min="6" max="9" width="11.85546875" style="1" customWidth="1"/>
    <col min="10" max="10" width="12.140625" customWidth="1"/>
    <col min="11" max="11" width="43.140625" style="2" customWidth="1"/>
  </cols>
  <sheetData>
    <row r="1" spans="2:11" x14ac:dyDescent="0.25">
      <c r="B1" s="13" t="s">
        <v>84</v>
      </c>
    </row>
    <row r="2" spans="2:11" ht="25.5" customHeight="1" x14ac:dyDescent="0.25">
      <c r="B2" s="152" t="s">
        <v>68</v>
      </c>
      <c r="C2" s="152" t="s">
        <v>8</v>
      </c>
      <c r="D2" s="152" t="s">
        <v>9</v>
      </c>
      <c r="E2" s="152" t="s">
        <v>10</v>
      </c>
      <c r="F2" s="152" t="s">
        <v>23</v>
      </c>
      <c r="G2" s="152" t="s">
        <v>24</v>
      </c>
      <c r="H2" s="152"/>
      <c r="I2" s="152"/>
      <c r="J2" s="152" t="s">
        <v>26</v>
      </c>
      <c r="K2" s="152" t="s">
        <v>49</v>
      </c>
    </row>
    <row r="3" spans="2:11" ht="25.5" customHeight="1" x14ac:dyDescent="0.25">
      <c r="B3" s="152"/>
      <c r="C3" s="152"/>
      <c r="D3" s="152"/>
      <c r="E3" s="152"/>
      <c r="F3" s="152"/>
      <c r="G3" s="31" t="s">
        <v>47</v>
      </c>
      <c r="H3" s="31" t="s">
        <v>46</v>
      </c>
      <c r="I3" s="31" t="s">
        <v>25</v>
      </c>
      <c r="J3" s="152"/>
      <c r="K3" s="152"/>
    </row>
    <row r="4" spans="2:11" ht="37.5" customHeight="1" x14ac:dyDescent="0.25">
      <c r="B4" s="40">
        <v>1</v>
      </c>
      <c r="C4" s="32" t="s">
        <v>1236</v>
      </c>
      <c r="D4" s="33" t="s">
        <v>719</v>
      </c>
      <c r="E4" s="33"/>
      <c r="F4" s="132">
        <v>4</v>
      </c>
      <c r="G4" s="34"/>
      <c r="H4" s="34">
        <v>1</v>
      </c>
      <c r="I4" s="34"/>
      <c r="J4" s="35" t="s">
        <v>196</v>
      </c>
      <c r="K4" s="35"/>
    </row>
    <row r="5" spans="2:11" s="2" customFormat="1" ht="37.5" customHeight="1" x14ac:dyDescent="0.25">
      <c r="B5" s="40"/>
      <c r="C5" s="32"/>
      <c r="D5" s="33"/>
      <c r="E5" s="33"/>
      <c r="F5" s="32"/>
      <c r="G5" s="34"/>
      <c r="H5" s="34"/>
      <c r="I5" s="34"/>
      <c r="J5" s="35"/>
      <c r="K5" s="35"/>
    </row>
    <row r="6" spans="2:11" s="2" customFormat="1" ht="37.5" customHeight="1" x14ac:dyDescent="0.25">
      <c r="B6" s="40"/>
      <c r="C6" s="32"/>
      <c r="D6" s="33"/>
      <c r="E6" s="33"/>
      <c r="F6" s="32"/>
      <c r="G6" s="34"/>
      <c r="H6" s="34"/>
      <c r="I6" s="34"/>
      <c r="J6" s="39"/>
      <c r="K6" s="35"/>
    </row>
    <row r="7" spans="2:11" s="2" customFormat="1" ht="37.5" customHeight="1" x14ac:dyDescent="0.25">
      <c r="B7" s="40"/>
      <c r="C7" s="32"/>
      <c r="D7" s="33"/>
      <c r="E7" s="33"/>
      <c r="F7" s="32"/>
      <c r="G7" s="34"/>
      <c r="H7" s="34"/>
      <c r="I7" s="34"/>
      <c r="J7" s="39"/>
      <c r="K7" s="35"/>
    </row>
    <row r="8" spans="2:11" ht="37.5" customHeight="1" x14ac:dyDescent="0.25">
      <c r="B8" s="40"/>
      <c r="C8" s="32"/>
      <c r="D8" s="36"/>
      <c r="E8" s="32"/>
      <c r="F8" s="37"/>
      <c r="G8" s="34"/>
      <c r="H8" s="34"/>
      <c r="I8" s="38"/>
      <c r="J8" s="39"/>
      <c r="K8" s="35"/>
    </row>
    <row r="9" spans="2:11" ht="37.5" customHeight="1" x14ac:dyDescent="0.25">
      <c r="B9" s="40"/>
      <c r="C9" s="32"/>
      <c r="D9" s="36"/>
      <c r="E9" s="32"/>
      <c r="F9" s="37"/>
      <c r="G9" s="38"/>
      <c r="H9" s="38"/>
      <c r="I9" s="34"/>
      <c r="J9" s="39"/>
      <c r="K9" s="35"/>
    </row>
  </sheetData>
  <mergeCells count="8">
    <mergeCell ref="K2:K3"/>
    <mergeCell ref="G2:I2"/>
    <mergeCell ref="B2:B3"/>
    <mergeCell ref="C2:C3"/>
    <mergeCell ref="D2:D3"/>
    <mergeCell ref="J2:J3"/>
    <mergeCell ref="E2:E3"/>
    <mergeCell ref="F2:F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92"/>
  <sheetViews>
    <sheetView topLeftCell="A70" workbookViewId="0">
      <selection activeCell="E84" sqref="E84"/>
    </sheetView>
  </sheetViews>
  <sheetFormatPr defaultColWidth="9.140625" defaultRowHeight="15" x14ac:dyDescent="0.25"/>
  <cols>
    <col min="1" max="1" width="3.140625" style="2" customWidth="1"/>
    <col min="2" max="2" width="17.85546875" style="1" customWidth="1"/>
    <col min="3" max="3" width="28.42578125" style="2" customWidth="1"/>
    <col min="4" max="4" width="13.42578125" style="1" customWidth="1"/>
    <col min="5" max="5" width="17.85546875" style="1" customWidth="1"/>
    <col min="6" max="6" width="10.5703125" style="1" customWidth="1"/>
    <col min="7" max="12" width="12.140625" style="1" customWidth="1"/>
    <col min="13" max="13" width="26.85546875" style="2" customWidth="1"/>
    <col min="14" max="14" width="29.5703125" style="2" customWidth="1"/>
    <col min="15" max="16384" width="9.140625" style="2"/>
  </cols>
  <sheetData>
    <row r="1" spans="2:14" x14ac:dyDescent="0.25">
      <c r="B1" s="12" t="s">
        <v>85</v>
      </c>
      <c r="C1" s="13"/>
    </row>
    <row r="2" spans="2:14" ht="25.5" customHeight="1" x14ac:dyDescent="0.25">
      <c r="B2" s="152" t="s">
        <v>68</v>
      </c>
      <c r="C2" s="152" t="s">
        <v>1</v>
      </c>
      <c r="D2" s="152" t="s">
        <v>21</v>
      </c>
      <c r="E2" s="152" t="s">
        <v>22</v>
      </c>
      <c r="F2" s="152" t="s">
        <v>48</v>
      </c>
      <c r="G2" s="152" t="s">
        <v>40</v>
      </c>
      <c r="H2" s="152"/>
      <c r="I2" s="152"/>
      <c r="J2" s="152"/>
      <c r="K2" s="152"/>
      <c r="L2" s="152"/>
      <c r="M2" s="152" t="s">
        <v>55</v>
      </c>
      <c r="N2" s="152" t="s">
        <v>54</v>
      </c>
    </row>
    <row r="3" spans="2:14" ht="44.25" customHeight="1" x14ac:dyDescent="0.25">
      <c r="B3" s="152"/>
      <c r="C3" s="152"/>
      <c r="D3" s="152"/>
      <c r="E3" s="152"/>
      <c r="F3" s="152"/>
      <c r="G3" s="30" t="s">
        <v>39</v>
      </c>
      <c r="H3" s="30" t="s">
        <v>38</v>
      </c>
      <c r="I3" s="30" t="s">
        <v>52</v>
      </c>
      <c r="J3" s="30" t="s">
        <v>53</v>
      </c>
      <c r="K3" s="30" t="s">
        <v>34</v>
      </c>
      <c r="L3" s="30" t="s">
        <v>35</v>
      </c>
      <c r="M3" s="152"/>
      <c r="N3" s="152"/>
    </row>
    <row r="4" spans="2:14" ht="42" customHeight="1" x14ac:dyDescent="0.25">
      <c r="B4" s="29"/>
      <c r="C4" s="28" t="s">
        <v>108</v>
      </c>
      <c r="D4" s="28">
        <v>43508</v>
      </c>
      <c r="E4" s="29"/>
      <c r="F4" s="29"/>
      <c r="G4" s="29"/>
      <c r="H4" s="29"/>
      <c r="I4" s="29"/>
      <c r="J4" s="29"/>
      <c r="K4" s="29"/>
      <c r="L4" s="29"/>
      <c r="M4" s="24" t="s">
        <v>106</v>
      </c>
      <c r="N4" s="29"/>
    </row>
    <row r="5" spans="2:14" ht="42" customHeight="1" x14ac:dyDescent="0.25">
      <c r="B5" s="24"/>
      <c r="C5" s="17" t="s">
        <v>107</v>
      </c>
      <c r="D5" s="17">
        <v>43510</v>
      </c>
      <c r="E5" s="24" t="s">
        <v>104</v>
      </c>
      <c r="F5" s="24" t="s">
        <v>105</v>
      </c>
      <c r="G5" s="24" t="s">
        <v>105</v>
      </c>
      <c r="H5" s="24" t="s">
        <v>105</v>
      </c>
      <c r="I5" s="24" t="s">
        <v>105</v>
      </c>
      <c r="J5" s="24" t="s">
        <v>105</v>
      </c>
      <c r="K5" s="24" t="s">
        <v>105</v>
      </c>
      <c r="L5" s="24" t="s">
        <v>105</v>
      </c>
      <c r="M5" s="24" t="s">
        <v>106</v>
      </c>
      <c r="N5" s="24"/>
    </row>
    <row r="6" spans="2:14" ht="42" customHeight="1" x14ac:dyDescent="0.25">
      <c r="B6" s="24"/>
      <c r="C6" s="17" t="s">
        <v>121</v>
      </c>
      <c r="D6" s="17">
        <v>43564</v>
      </c>
      <c r="E6" s="24" t="s">
        <v>122</v>
      </c>
      <c r="F6" s="24"/>
      <c r="G6" s="24"/>
      <c r="H6" s="24"/>
      <c r="I6" s="24"/>
      <c r="J6" s="24"/>
      <c r="K6" s="24"/>
      <c r="L6" s="24"/>
      <c r="M6" s="24"/>
      <c r="N6" s="24"/>
    </row>
    <row r="7" spans="2:14" ht="42" customHeight="1" x14ac:dyDescent="0.25">
      <c r="B7" s="24">
        <v>1</v>
      </c>
      <c r="C7" s="24" t="s">
        <v>339</v>
      </c>
      <c r="D7" s="17">
        <v>43900</v>
      </c>
      <c r="E7" s="24" t="s">
        <v>340</v>
      </c>
      <c r="F7" s="24">
        <v>0</v>
      </c>
      <c r="G7" s="24" t="s">
        <v>105</v>
      </c>
      <c r="H7" s="24" t="s">
        <v>105</v>
      </c>
      <c r="I7" s="24" t="s">
        <v>105</v>
      </c>
      <c r="J7" s="24" t="s">
        <v>105</v>
      </c>
      <c r="K7" s="24" t="s">
        <v>105</v>
      </c>
      <c r="L7" s="24">
        <v>10</v>
      </c>
      <c r="M7" s="24" t="s">
        <v>341</v>
      </c>
      <c r="N7" s="24"/>
    </row>
    <row r="8" spans="2:14" ht="42" customHeight="1" x14ac:dyDescent="0.25">
      <c r="B8" s="24">
        <v>1</v>
      </c>
      <c r="C8" s="17" t="s">
        <v>342</v>
      </c>
      <c r="D8" s="17">
        <v>43901</v>
      </c>
      <c r="E8" s="24" t="s">
        <v>340</v>
      </c>
      <c r="F8" s="24">
        <v>0</v>
      </c>
      <c r="G8" s="24" t="s">
        <v>105</v>
      </c>
      <c r="H8" s="24" t="s">
        <v>105</v>
      </c>
      <c r="I8" s="24" t="s">
        <v>105</v>
      </c>
      <c r="J8" s="24" t="s">
        <v>105</v>
      </c>
      <c r="K8" s="24" t="s">
        <v>105</v>
      </c>
      <c r="L8" s="24">
        <v>7</v>
      </c>
      <c r="M8" s="24" t="s">
        <v>343</v>
      </c>
      <c r="N8" s="24"/>
    </row>
    <row r="9" spans="2:14" ht="42" customHeight="1" x14ac:dyDescent="0.25">
      <c r="B9" s="24">
        <v>1</v>
      </c>
      <c r="C9" s="17" t="s">
        <v>342</v>
      </c>
      <c r="D9" s="52">
        <v>43902</v>
      </c>
      <c r="E9" s="24" t="s">
        <v>104</v>
      </c>
      <c r="F9" s="24">
        <v>0</v>
      </c>
      <c r="G9" s="24" t="s">
        <v>105</v>
      </c>
      <c r="H9" s="24" t="s">
        <v>105</v>
      </c>
      <c r="I9" s="24" t="s">
        <v>105</v>
      </c>
      <c r="J9" s="24" t="s">
        <v>105</v>
      </c>
      <c r="K9" s="24" t="s">
        <v>105</v>
      </c>
      <c r="L9" s="24">
        <v>14</v>
      </c>
      <c r="M9" s="24" t="s">
        <v>343</v>
      </c>
      <c r="N9" s="24"/>
    </row>
    <row r="10" spans="2:14" ht="42" customHeight="1" x14ac:dyDescent="0.25">
      <c r="B10" s="24">
        <v>1</v>
      </c>
      <c r="C10" s="17" t="s">
        <v>344</v>
      </c>
      <c r="D10" s="52">
        <v>43951</v>
      </c>
      <c r="E10" s="24" t="s">
        <v>345</v>
      </c>
      <c r="F10" s="24"/>
      <c r="G10" s="24"/>
      <c r="H10" s="24"/>
      <c r="I10" s="24"/>
      <c r="J10" s="24"/>
      <c r="K10" s="24"/>
      <c r="L10" s="24"/>
      <c r="M10" s="24" t="s">
        <v>346</v>
      </c>
      <c r="N10" s="24"/>
    </row>
    <row r="11" spans="2:14" ht="42" customHeight="1" x14ac:dyDescent="0.25">
      <c r="B11" s="24">
        <v>18</v>
      </c>
      <c r="C11" s="17" t="s">
        <v>347</v>
      </c>
      <c r="D11" s="17">
        <v>43959</v>
      </c>
      <c r="E11" s="24" t="s">
        <v>345</v>
      </c>
      <c r="F11" s="24" t="s">
        <v>105</v>
      </c>
      <c r="G11" s="24" t="s">
        <v>105</v>
      </c>
      <c r="H11" s="24" t="s">
        <v>105</v>
      </c>
      <c r="I11" s="24" t="s">
        <v>105</v>
      </c>
      <c r="J11" s="24" t="s">
        <v>105</v>
      </c>
      <c r="K11" s="24" t="s">
        <v>105</v>
      </c>
      <c r="L11" s="24" t="s">
        <v>105</v>
      </c>
      <c r="M11" s="24" t="s">
        <v>348</v>
      </c>
      <c r="N11" s="24"/>
    </row>
    <row r="12" spans="2:14" ht="42" customHeight="1" x14ac:dyDescent="0.25">
      <c r="B12" s="24">
        <v>2</v>
      </c>
      <c r="C12" s="17" t="s">
        <v>387</v>
      </c>
      <c r="D12" s="17">
        <v>44019</v>
      </c>
      <c r="E12" s="24" t="s">
        <v>345</v>
      </c>
      <c r="F12" s="24">
        <v>0</v>
      </c>
      <c r="G12" s="24" t="s">
        <v>105</v>
      </c>
      <c r="H12" s="24" t="s">
        <v>105</v>
      </c>
      <c r="I12" s="24" t="s">
        <v>105</v>
      </c>
      <c r="J12" s="24" t="s">
        <v>105</v>
      </c>
      <c r="K12" s="24">
        <v>4</v>
      </c>
      <c r="L12" s="24" t="s">
        <v>105</v>
      </c>
      <c r="M12" s="94" t="s">
        <v>388</v>
      </c>
      <c r="N12" s="94" t="s">
        <v>389</v>
      </c>
    </row>
    <row r="13" spans="2:14" ht="42" customHeight="1" x14ac:dyDescent="0.25">
      <c r="B13" s="24"/>
      <c r="C13" s="17" t="s">
        <v>737</v>
      </c>
      <c r="D13" s="17">
        <v>44026</v>
      </c>
      <c r="E13" s="24"/>
      <c r="F13" s="24"/>
      <c r="G13" s="24"/>
      <c r="H13" s="24"/>
      <c r="I13" s="24"/>
      <c r="J13" s="24"/>
      <c r="K13" s="24"/>
      <c r="L13" s="24"/>
      <c r="M13" s="24"/>
      <c r="N13" s="24"/>
    </row>
    <row r="14" spans="2:14" ht="42" customHeight="1" x14ac:dyDescent="0.25">
      <c r="B14" s="24">
        <v>4</v>
      </c>
      <c r="C14" s="17" t="s">
        <v>738</v>
      </c>
      <c r="D14" s="17">
        <v>44117</v>
      </c>
      <c r="E14" s="24" t="s">
        <v>345</v>
      </c>
      <c r="F14" s="24" t="s">
        <v>105</v>
      </c>
      <c r="G14" s="24" t="s">
        <v>105</v>
      </c>
      <c r="H14" s="24" t="s">
        <v>105</v>
      </c>
      <c r="I14" s="24" t="s">
        <v>105</v>
      </c>
      <c r="J14" s="24" t="s">
        <v>105</v>
      </c>
      <c r="K14" s="24" t="s">
        <v>105</v>
      </c>
      <c r="L14" s="24">
        <v>4</v>
      </c>
      <c r="M14" s="24"/>
      <c r="N14" s="24"/>
    </row>
    <row r="15" spans="2:14" ht="42" customHeight="1" x14ac:dyDescent="0.25">
      <c r="B15" s="24">
        <v>4</v>
      </c>
      <c r="C15" s="17" t="s">
        <v>742</v>
      </c>
      <c r="D15" s="17">
        <v>44124</v>
      </c>
      <c r="E15" s="24" t="s">
        <v>345</v>
      </c>
      <c r="F15" s="24">
        <v>0</v>
      </c>
      <c r="G15" s="24">
        <v>0</v>
      </c>
      <c r="H15" s="24">
        <v>0</v>
      </c>
      <c r="I15" s="24">
        <v>0</v>
      </c>
      <c r="J15" s="24">
        <v>0</v>
      </c>
      <c r="K15" s="24">
        <v>0</v>
      </c>
      <c r="L15" s="24">
        <v>10</v>
      </c>
      <c r="M15" s="24" t="s">
        <v>745</v>
      </c>
      <c r="N15" s="114" t="s">
        <v>753</v>
      </c>
    </row>
    <row r="16" spans="2:14" ht="42" customHeight="1" x14ac:dyDescent="0.25">
      <c r="B16" s="24">
        <v>4</v>
      </c>
      <c r="C16" s="17" t="s">
        <v>743</v>
      </c>
      <c r="D16" s="17">
        <v>44111</v>
      </c>
      <c r="E16" s="24" t="s">
        <v>746</v>
      </c>
      <c r="F16" s="24">
        <v>0</v>
      </c>
      <c r="G16" s="24">
        <v>0</v>
      </c>
      <c r="H16" s="24">
        <v>8</v>
      </c>
      <c r="I16" s="24">
        <v>1</v>
      </c>
      <c r="J16" s="24">
        <v>0</v>
      </c>
      <c r="K16" s="24">
        <v>0</v>
      </c>
      <c r="L16" s="24">
        <v>1</v>
      </c>
      <c r="M16" s="24" t="s">
        <v>346</v>
      </c>
      <c r="N16" s="24"/>
    </row>
    <row r="17" spans="2:14" ht="42" customHeight="1" x14ac:dyDescent="0.25">
      <c r="B17" s="24">
        <v>3</v>
      </c>
      <c r="C17" s="17" t="s">
        <v>744</v>
      </c>
      <c r="D17" s="17">
        <v>44034</v>
      </c>
      <c r="E17" s="24" t="s">
        <v>746</v>
      </c>
      <c r="F17" s="24">
        <v>0</v>
      </c>
      <c r="G17" s="24">
        <v>0</v>
      </c>
      <c r="H17" s="24">
        <v>1</v>
      </c>
      <c r="I17" s="24">
        <v>0</v>
      </c>
      <c r="J17" s="24">
        <v>0</v>
      </c>
      <c r="K17" s="24">
        <v>0</v>
      </c>
      <c r="L17" s="24">
        <v>3</v>
      </c>
      <c r="M17" s="24" t="s">
        <v>346</v>
      </c>
      <c r="N17" s="24"/>
    </row>
    <row r="18" spans="2:14" ht="42" customHeight="1" x14ac:dyDescent="0.25">
      <c r="B18" s="24">
        <v>3</v>
      </c>
      <c r="C18" s="17" t="s">
        <v>747</v>
      </c>
      <c r="D18" s="17">
        <v>43903</v>
      </c>
      <c r="E18" s="24"/>
      <c r="F18" s="24">
        <v>0</v>
      </c>
      <c r="G18" s="24">
        <v>0</v>
      </c>
      <c r="H18" s="24">
        <v>4</v>
      </c>
      <c r="I18" s="24">
        <v>0</v>
      </c>
      <c r="J18" s="24">
        <v>0</v>
      </c>
      <c r="K18" s="24">
        <v>0</v>
      </c>
      <c r="L18" s="24">
        <v>0</v>
      </c>
      <c r="M18" s="24" t="s">
        <v>346</v>
      </c>
      <c r="N18" s="24"/>
    </row>
    <row r="19" spans="2:14" ht="42" customHeight="1" x14ac:dyDescent="0.25">
      <c r="B19" s="24">
        <v>2</v>
      </c>
      <c r="C19" s="17" t="s">
        <v>747</v>
      </c>
      <c r="D19" s="17">
        <v>43903</v>
      </c>
      <c r="E19" s="24"/>
      <c r="F19" s="24">
        <v>0</v>
      </c>
      <c r="G19" s="24">
        <v>0</v>
      </c>
      <c r="H19" s="24">
        <v>2</v>
      </c>
      <c r="I19" s="24">
        <v>0</v>
      </c>
      <c r="J19" s="24">
        <v>0</v>
      </c>
      <c r="K19" s="24">
        <v>1</v>
      </c>
      <c r="L19" s="24">
        <v>0</v>
      </c>
      <c r="M19" s="24" t="s">
        <v>346</v>
      </c>
      <c r="N19" s="24"/>
    </row>
    <row r="20" spans="2:14" ht="42" customHeight="1" x14ac:dyDescent="0.25">
      <c r="B20" s="24">
        <v>1</v>
      </c>
      <c r="C20" s="17" t="s">
        <v>748</v>
      </c>
      <c r="D20" s="17">
        <v>43917</v>
      </c>
      <c r="E20" s="24" t="s">
        <v>760</v>
      </c>
      <c r="F20" s="24">
        <v>0</v>
      </c>
      <c r="G20" s="24">
        <v>0</v>
      </c>
      <c r="H20" s="24">
        <v>4</v>
      </c>
      <c r="I20" s="24">
        <v>0</v>
      </c>
      <c r="J20" s="24">
        <v>0</v>
      </c>
      <c r="K20" s="24">
        <v>0</v>
      </c>
      <c r="L20" s="24">
        <v>0</v>
      </c>
      <c r="M20" s="24" t="s">
        <v>346</v>
      </c>
      <c r="N20" s="24"/>
    </row>
    <row r="21" spans="2:14" ht="42" customHeight="1" x14ac:dyDescent="0.25">
      <c r="B21" s="24">
        <v>2</v>
      </c>
      <c r="C21" s="17" t="s">
        <v>749</v>
      </c>
      <c r="D21" s="17">
        <v>44097</v>
      </c>
      <c r="E21" s="24"/>
      <c r="F21" s="24">
        <v>0</v>
      </c>
      <c r="G21" s="24">
        <v>0</v>
      </c>
      <c r="H21" s="24">
        <v>6</v>
      </c>
      <c r="I21" s="24">
        <v>0</v>
      </c>
      <c r="J21" s="24">
        <v>0</v>
      </c>
      <c r="K21" s="24">
        <v>0</v>
      </c>
      <c r="L21" s="24">
        <v>0</v>
      </c>
      <c r="M21" s="24" t="s">
        <v>346</v>
      </c>
      <c r="N21" s="24"/>
    </row>
    <row r="22" spans="2:14" ht="42" customHeight="1" x14ac:dyDescent="0.25">
      <c r="B22" s="24">
        <v>3</v>
      </c>
      <c r="C22" s="17" t="s">
        <v>750</v>
      </c>
      <c r="D22" s="17">
        <v>44097</v>
      </c>
      <c r="E22" s="24"/>
      <c r="F22" s="24">
        <v>0</v>
      </c>
      <c r="G22" s="24">
        <v>0</v>
      </c>
      <c r="H22" s="24">
        <v>3</v>
      </c>
      <c r="I22" s="24">
        <v>0</v>
      </c>
      <c r="J22" s="24">
        <v>0</v>
      </c>
      <c r="K22" s="24">
        <v>1</v>
      </c>
      <c r="L22" s="24">
        <v>0</v>
      </c>
      <c r="M22" s="24" t="s">
        <v>346</v>
      </c>
      <c r="N22" s="24"/>
    </row>
    <row r="23" spans="2:14" ht="42" customHeight="1" x14ac:dyDescent="0.25">
      <c r="B23" s="24">
        <v>4</v>
      </c>
      <c r="C23" s="17" t="s">
        <v>751</v>
      </c>
      <c r="D23" s="17">
        <v>44089</v>
      </c>
      <c r="E23" s="24"/>
      <c r="F23" s="24">
        <v>0</v>
      </c>
      <c r="G23" s="24">
        <v>0</v>
      </c>
      <c r="H23" s="24">
        <v>7</v>
      </c>
      <c r="I23" s="24">
        <v>0</v>
      </c>
      <c r="J23" s="24">
        <v>0</v>
      </c>
      <c r="K23" s="24">
        <v>0</v>
      </c>
      <c r="L23" s="24">
        <v>1</v>
      </c>
      <c r="M23" s="24" t="s">
        <v>346</v>
      </c>
      <c r="N23" s="24"/>
    </row>
    <row r="24" spans="2:14" ht="42" customHeight="1" x14ac:dyDescent="0.25">
      <c r="B24" s="24">
        <v>4</v>
      </c>
      <c r="C24" s="17" t="s">
        <v>752</v>
      </c>
      <c r="D24" s="17">
        <v>44137</v>
      </c>
      <c r="E24" s="24"/>
      <c r="F24" s="24">
        <v>0</v>
      </c>
      <c r="G24" s="24">
        <v>0</v>
      </c>
      <c r="H24" s="24">
        <v>5</v>
      </c>
      <c r="I24" s="24">
        <v>0</v>
      </c>
      <c r="J24" s="24">
        <v>0</v>
      </c>
      <c r="K24" s="24">
        <v>0</v>
      </c>
      <c r="L24" s="24">
        <v>0</v>
      </c>
      <c r="M24" s="24" t="s">
        <v>745</v>
      </c>
      <c r="N24" s="114" t="s">
        <v>754</v>
      </c>
    </row>
    <row r="25" spans="2:14" ht="42" customHeight="1" x14ac:dyDescent="0.25">
      <c r="B25" s="24">
        <v>2</v>
      </c>
      <c r="C25" s="17" t="s">
        <v>816</v>
      </c>
      <c r="D25" s="17">
        <v>43845</v>
      </c>
      <c r="E25" s="24" t="s">
        <v>760</v>
      </c>
      <c r="F25" s="24">
        <v>1</v>
      </c>
      <c r="G25" s="24">
        <v>0</v>
      </c>
      <c r="H25" s="24">
        <v>4</v>
      </c>
      <c r="I25" s="24">
        <v>0</v>
      </c>
      <c r="J25" s="24">
        <v>0</v>
      </c>
      <c r="K25" s="24">
        <v>0</v>
      </c>
      <c r="L25" s="24">
        <v>0</v>
      </c>
      <c r="M25" s="24" t="s">
        <v>346</v>
      </c>
      <c r="N25" s="24" t="s">
        <v>346</v>
      </c>
    </row>
    <row r="26" spans="2:14" ht="42" customHeight="1" x14ac:dyDescent="0.25">
      <c r="B26" s="24">
        <v>2</v>
      </c>
      <c r="C26" s="17" t="s">
        <v>817</v>
      </c>
      <c r="D26" s="17">
        <v>43859</v>
      </c>
      <c r="E26" s="24" t="s">
        <v>760</v>
      </c>
      <c r="F26" s="24">
        <v>1</v>
      </c>
      <c r="G26" s="24">
        <v>0</v>
      </c>
      <c r="H26" s="24">
        <v>2</v>
      </c>
      <c r="I26" s="24">
        <v>0</v>
      </c>
      <c r="J26" s="24">
        <v>0</v>
      </c>
      <c r="K26" s="24">
        <v>0</v>
      </c>
      <c r="L26" s="24">
        <v>0</v>
      </c>
      <c r="M26" s="24" t="s">
        <v>346</v>
      </c>
      <c r="N26" s="24" t="s">
        <v>346</v>
      </c>
    </row>
    <row r="27" spans="2:14" ht="42" customHeight="1" x14ac:dyDescent="0.25">
      <c r="B27" s="24">
        <v>2</v>
      </c>
      <c r="C27" s="17" t="s">
        <v>818</v>
      </c>
      <c r="D27" s="17">
        <v>43896</v>
      </c>
      <c r="E27" s="24" t="s">
        <v>760</v>
      </c>
      <c r="F27" s="24">
        <v>1</v>
      </c>
      <c r="G27" s="24">
        <v>0</v>
      </c>
      <c r="H27" s="24">
        <v>3</v>
      </c>
      <c r="I27" s="24">
        <v>0</v>
      </c>
      <c r="J27" s="24">
        <v>0</v>
      </c>
      <c r="K27" s="24">
        <v>0</v>
      </c>
      <c r="L27" s="24">
        <v>0</v>
      </c>
      <c r="M27" s="24" t="s">
        <v>346</v>
      </c>
      <c r="N27" s="24" t="s">
        <v>346</v>
      </c>
    </row>
    <row r="28" spans="2:14" ht="42" customHeight="1" x14ac:dyDescent="0.25">
      <c r="B28" s="24">
        <v>3</v>
      </c>
      <c r="C28" s="17" t="s">
        <v>819</v>
      </c>
      <c r="D28" s="17">
        <v>43900</v>
      </c>
      <c r="E28" s="24" t="s">
        <v>760</v>
      </c>
      <c r="F28" s="24">
        <v>1</v>
      </c>
      <c r="G28" s="24">
        <v>0</v>
      </c>
      <c r="H28" s="24">
        <v>3</v>
      </c>
      <c r="I28" s="24">
        <v>0</v>
      </c>
      <c r="J28" s="24">
        <v>0</v>
      </c>
      <c r="K28" s="24">
        <v>0</v>
      </c>
      <c r="L28" s="24">
        <v>0</v>
      </c>
      <c r="M28" s="24" t="s">
        <v>346</v>
      </c>
      <c r="N28" s="24" t="s">
        <v>346</v>
      </c>
    </row>
    <row r="29" spans="2:14" ht="42" customHeight="1" x14ac:dyDescent="0.25">
      <c r="B29" s="24">
        <v>3</v>
      </c>
      <c r="C29" s="17" t="s">
        <v>820</v>
      </c>
      <c r="D29" s="17">
        <v>43966</v>
      </c>
      <c r="E29" s="24" t="s">
        <v>760</v>
      </c>
      <c r="F29" s="24">
        <v>0</v>
      </c>
      <c r="G29" s="24">
        <v>0</v>
      </c>
      <c r="H29" s="24">
        <v>3</v>
      </c>
      <c r="I29" s="24">
        <v>0</v>
      </c>
      <c r="J29" s="24">
        <v>0</v>
      </c>
      <c r="K29" s="24">
        <v>0</v>
      </c>
      <c r="L29" s="24">
        <v>0</v>
      </c>
      <c r="M29" s="24" t="s">
        <v>346</v>
      </c>
      <c r="N29" s="24" t="s">
        <v>346</v>
      </c>
    </row>
    <row r="30" spans="2:14" ht="42" customHeight="1" x14ac:dyDescent="0.25">
      <c r="B30" s="24">
        <v>4</v>
      </c>
      <c r="C30" s="17" t="s">
        <v>821</v>
      </c>
      <c r="D30" s="17">
        <v>43986</v>
      </c>
      <c r="E30" s="24" t="s">
        <v>830</v>
      </c>
      <c r="F30" s="24">
        <v>4</v>
      </c>
      <c r="G30" s="24">
        <v>0</v>
      </c>
      <c r="H30" s="24">
        <v>4</v>
      </c>
      <c r="I30" s="24">
        <v>0</v>
      </c>
      <c r="J30" s="24">
        <v>0</v>
      </c>
      <c r="K30" s="24">
        <v>0</v>
      </c>
      <c r="L30" s="24">
        <v>0</v>
      </c>
      <c r="M30" s="24" t="s">
        <v>346</v>
      </c>
      <c r="N30" s="24" t="s">
        <v>346</v>
      </c>
    </row>
    <row r="31" spans="2:14" ht="42" customHeight="1" x14ac:dyDescent="0.25">
      <c r="B31" s="24">
        <v>3</v>
      </c>
      <c r="C31" s="17" t="s">
        <v>822</v>
      </c>
      <c r="D31" s="17">
        <v>44008</v>
      </c>
      <c r="E31" s="24" t="s">
        <v>760</v>
      </c>
      <c r="F31" s="24">
        <v>0</v>
      </c>
      <c r="G31" s="24">
        <v>0</v>
      </c>
      <c r="H31" s="24">
        <v>4</v>
      </c>
      <c r="I31" s="24">
        <v>0</v>
      </c>
      <c r="J31" s="24">
        <v>0</v>
      </c>
      <c r="K31" s="24">
        <v>0</v>
      </c>
      <c r="L31" s="24">
        <v>0</v>
      </c>
      <c r="M31" s="24" t="s">
        <v>346</v>
      </c>
      <c r="N31" s="24" t="s">
        <v>346</v>
      </c>
    </row>
    <row r="32" spans="2:14" ht="42" customHeight="1" x14ac:dyDescent="0.25">
      <c r="B32" s="24">
        <v>4</v>
      </c>
      <c r="C32" s="17" t="s">
        <v>823</v>
      </c>
      <c r="D32" s="17">
        <v>44021</v>
      </c>
      <c r="E32" s="24" t="s">
        <v>760</v>
      </c>
      <c r="F32" s="24">
        <v>4</v>
      </c>
      <c r="G32" s="24">
        <v>0</v>
      </c>
      <c r="H32" s="24">
        <v>4</v>
      </c>
      <c r="I32" s="24">
        <v>0</v>
      </c>
      <c r="J32" s="24">
        <v>0</v>
      </c>
      <c r="K32" s="24">
        <v>0</v>
      </c>
      <c r="L32" s="24">
        <v>0</v>
      </c>
      <c r="M32" s="24" t="s">
        <v>346</v>
      </c>
      <c r="N32" s="24" t="s">
        <v>346</v>
      </c>
    </row>
    <row r="33" spans="2:14" ht="42" customHeight="1" x14ac:dyDescent="0.25">
      <c r="B33" s="24">
        <v>3</v>
      </c>
      <c r="C33" s="17" t="s">
        <v>824</v>
      </c>
      <c r="D33" s="17">
        <v>44060</v>
      </c>
      <c r="E33" s="24" t="s">
        <v>760</v>
      </c>
      <c r="F33" s="24">
        <v>1</v>
      </c>
      <c r="G33" s="24">
        <v>0</v>
      </c>
      <c r="H33" s="24">
        <v>4</v>
      </c>
      <c r="I33" s="24">
        <v>0</v>
      </c>
      <c r="J33" s="24">
        <v>0</v>
      </c>
      <c r="K33" s="24">
        <v>0</v>
      </c>
      <c r="L33" s="24">
        <v>0</v>
      </c>
      <c r="M33" s="24" t="s">
        <v>346</v>
      </c>
      <c r="N33" s="24" t="s">
        <v>346</v>
      </c>
    </row>
    <row r="34" spans="2:14" ht="42" customHeight="1" x14ac:dyDescent="0.25">
      <c r="B34" s="24">
        <v>4</v>
      </c>
      <c r="C34" s="17" t="s">
        <v>825</v>
      </c>
      <c r="D34" s="17">
        <v>44070</v>
      </c>
      <c r="E34" s="24" t="s">
        <v>760</v>
      </c>
      <c r="F34" s="24">
        <v>5</v>
      </c>
      <c r="G34" s="24">
        <v>0</v>
      </c>
      <c r="H34" s="24">
        <v>4</v>
      </c>
      <c r="I34" s="24">
        <v>0</v>
      </c>
      <c r="J34" s="24">
        <v>0</v>
      </c>
      <c r="K34" s="24">
        <v>1</v>
      </c>
      <c r="L34" s="24">
        <v>0</v>
      </c>
      <c r="M34" s="24" t="s">
        <v>346</v>
      </c>
      <c r="N34" s="24" t="s">
        <v>346</v>
      </c>
    </row>
    <row r="35" spans="2:14" ht="42" customHeight="1" x14ac:dyDescent="0.25">
      <c r="B35" s="24">
        <v>2</v>
      </c>
      <c r="C35" s="17" t="s">
        <v>826</v>
      </c>
      <c r="D35" s="17">
        <v>44089</v>
      </c>
      <c r="E35" s="24" t="s">
        <v>201</v>
      </c>
      <c r="F35" s="24">
        <v>12</v>
      </c>
      <c r="G35" s="24">
        <v>0</v>
      </c>
      <c r="H35" s="24">
        <v>8</v>
      </c>
      <c r="I35" s="24">
        <v>0</v>
      </c>
      <c r="J35" s="24">
        <v>0</v>
      </c>
      <c r="K35" s="24">
        <v>3</v>
      </c>
      <c r="L35" s="24">
        <v>1</v>
      </c>
      <c r="M35" s="24" t="s">
        <v>346</v>
      </c>
      <c r="N35" s="24" t="s">
        <v>346</v>
      </c>
    </row>
    <row r="36" spans="2:14" ht="42" customHeight="1" x14ac:dyDescent="0.25">
      <c r="B36" s="24">
        <v>4</v>
      </c>
      <c r="C36" s="17" t="s">
        <v>827</v>
      </c>
      <c r="D36" s="17">
        <v>44092</v>
      </c>
      <c r="E36" s="24" t="s">
        <v>760</v>
      </c>
      <c r="F36" s="24">
        <v>0</v>
      </c>
      <c r="G36" s="24">
        <v>0</v>
      </c>
      <c r="H36" s="24">
        <v>4</v>
      </c>
      <c r="I36" s="24">
        <v>0</v>
      </c>
      <c r="J36" s="24">
        <v>0</v>
      </c>
      <c r="K36" s="24">
        <v>0</v>
      </c>
      <c r="L36" s="24">
        <v>0</v>
      </c>
      <c r="M36" s="24" t="s">
        <v>346</v>
      </c>
      <c r="N36" s="24" t="s">
        <v>346</v>
      </c>
    </row>
    <row r="37" spans="2:14" ht="42" customHeight="1" x14ac:dyDescent="0.25">
      <c r="B37" s="24">
        <v>3</v>
      </c>
      <c r="C37" s="17" t="s">
        <v>828</v>
      </c>
      <c r="D37" s="17">
        <v>44125</v>
      </c>
      <c r="E37" s="24" t="s">
        <v>760</v>
      </c>
      <c r="F37" s="24">
        <v>0</v>
      </c>
      <c r="G37" s="24">
        <v>0</v>
      </c>
      <c r="H37" s="24">
        <v>4</v>
      </c>
      <c r="I37" s="24">
        <v>0</v>
      </c>
      <c r="J37" s="24">
        <v>0</v>
      </c>
      <c r="K37" s="24">
        <v>0</v>
      </c>
      <c r="L37" s="24">
        <v>0</v>
      </c>
      <c r="M37" s="24" t="s">
        <v>346</v>
      </c>
      <c r="N37" s="24" t="s">
        <v>346</v>
      </c>
    </row>
    <row r="38" spans="2:14" ht="42" customHeight="1" x14ac:dyDescent="0.25">
      <c r="B38" s="24">
        <v>1</v>
      </c>
      <c r="C38" s="17" t="s">
        <v>829</v>
      </c>
      <c r="D38" s="17">
        <v>43868</v>
      </c>
      <c r="E38" s="24" t="s">
        <v>831</v>
      </c>
      <c r="F38" s="24">
        <v>1</v>
      </c>
      <c r="G38" s="24">
        <v>0</v>
      </c>
      <c r="H38" s="24">
        <v>2</v>
      </c>
      <c r="I38" s="24">
        <v>0</v>
      </c>
      <c r="J38" s="24">
        <v>0</v>
      </c>
      <c r="K38" s="24">
        <v>0</v>
      </c>
      <c r="L38" s="24">
        <v>0</v>
      </c>
      <c r="M38" s="24" t="s">
        <v>346</v>
      </c>
      <c r="N38" s="24" t="s">
        <v>346</v>
      </c>
    </row>
    <row r="39" spans="2:14" ht="42" customHeight="1" x14ac:dyDescent="0.25">
      <c r="B39" s="24">
        <v>4</v>
      </c>
      <c r="C39" s="17" t="s">
        <v>832</v>
      </c>
      <c r="D39" s="17">
        <v>44151</v>
      </c>
      <c r="E39" s="24" t="s">
        <v>830</v>
      </c>
      <c r="F39" s="24">
        <v>0</v>
      </c>
      <c r="G39" s="24">
        <v>0</v>
      </c>
      <c r="H39" s="24">
        <v>4</v>
      </c>
      <c r="I39" s="24">
        <v>0</v>
      </c>
      <c r="J39" s="24">
        <v>0</v>
      </c>
      <c r="K39" s="24">
        <v>0</v>
      </c>
      <c r="L39" s="24">
        <v>0</v>
      </c>
      <c r="M39" s="24" t="s">
        <v>346</v>
      </c>
      <c r="N39" s="24" t="s">
        <v>346</v>
      </c>
    </row>
    <row r="40" spans="2:14" ht="42" customHeight="1" x14ac:dyDescent="0.25">
      <c r="B40" s="24">
        <v>4</v>
      </c>
      <c r="C40" s="17" t="s">
        <v>833</v>
      </c>
      <c r="D40" s="17">
        <v>44155</v>
      </c>
      <c r="E40" s="24" t="s">
        <v>830</v>
      </c>
      <c r="F40" s="24">
        <v>0</v>
      </c>
      <c r="G40" s="24">
        <v>0</v>
      </c>
      <c r="H40" s="24">
        <v>4</v>
      </c>
      <c r="I40" s="24">
        <v>0</v>
      </c>
      <c r="J40" s="24">
        <v>0</v>
      </c>
      <c r="K40" s="24">
        <v>0</v>
      </c>
      <c r="L40" s="24">
        <v>0</v>
      </c>
      <c r="M40" s="24" t="s">
        <v>346</v>
      </c>
      <c r="N40" s="24" t="s">
        <v>346</v>
      </c>
    </row>
    <row r="41" spans="2:14" ht="42" customHeight="1" x14ac:dyDescent="0.25">
      <c r="B41" s="24">
        <v>13</v>
      </c>
      <c r="C41" s="17" t="s">
        <v>834</v>
      </c>
      <c r="D41" s="17">
        <v>44145</v>
      </c>
      <c r="E41" s="24" t="s">
        <v>830</v>
      </c>
      <c r="F41" s="24">
        <v>0</v>
      </c>
      <c r="G41" s="24">
        <v>0</v>
      </c>
      <c r="H41" s="24">
        <v>13</v>
      </c>
      <c r="I41" s="24">
        <v>0</v>
      </c>
      <c r="J41" s="24">
        <v>0</v>
      </c>
      <c r="K41" s="24">
        <v>0</v>
      </c>
      <c r="L41" s="24">
        <v>0</v>
      </c>
      <c r="M41" s="24" t="s">
        <v>346</v>
      </c>
      <c r="N41" s="24" t="s">
        <v>346</v>
      </c>
    </row>
    <row r="42" spans="2:14" ht="42" customHeight="1" x14ac:dyDescent="0.25">
      <c r="B42" s="24">
        <v>10</v>
      </c>
      <c r="C42" s="17" t="s">
        <v>835</v>
      </c>
      <c r="D42" s="17">
        <v>44126</v>
      </c>
      <c r="E42" s="24" t="s">
        <v>830</v>
      </c>
      <c r="F42" s="24">
        <v>0</v>
      </c>
      <c r="G42" s="24">
        <v>0</v>
      </c>
      <c r="H42" s="24">
        <v>10</v>
      </c>
      <c r="I42" s="24">
        <v>0</v>
      </c>
      <c r="J42" s="24">
        <v>0</v>
      </c>
      <c r="K42" s="24">
        <v>0</v>
      </c>
      <c r="L42" s="24">
        <v>0</v>
      </c>
      <c r="M42" s="24" t="s">
        <v>346</v>
      </c>
      <c r="N42" s="24" t="s">
        <v>346</v>
      </c>
    </row>
    <row r="43" spans="2:14" ht="42" customHeight="1" x14ac:dyDescent="0.25">
      <c r="B43" s="24">
        <v>14</v>
      </c>
      <c r="C43" s="17" t="s">
        <v>836</v>
      </c>
      <c r="D43" s="17">
        <v>44119</v>
      </c>
      <c r="E43" s="24" t="s">
        <v>830</v>
      </c>
      <c r="F43" s="24">
        <v>0</v>
      </c>
      <c r="G43" s="24">
        <v>0</v>
      </c>
      <c r="H43" s="24">
        <v>14</v>
      </c>
      <c r="I43" s="24">
        <v>0</v>
      </c>
      <c r="J43" s="24">
        <v>0</v>
      </c>
      <c r="K43" s="24">
        <v>0</v>
      </c>
      <c r="L43" s="24">
        <v>0</v>
      </c>
      <c r="M43" s="24" t="s">
        <v>346</v>
      </c>
      <c r="N43" s="24" t="s">
        <v>346</v>
      </c>
    </row>
    <row r="44" spans="2:14" ht="42" customHeight="1" x14ac:dyDescent="0.25">
      <c r="B44" s="24">
        <v>4</v>
      </c>
      <c r="C44" s="17" t="s">
        <v>837</v>
      </c>
      <c r="D44" s="17">
        <v>44117</v>
      </c>
      <c r="E44" s="24" t="s">
        <v>830</v>
      </c>
      <c r="F44" s="24">
        <v>0</v>
      </c>
      <c r="G44" s="24">
        <v>0</v>
      </c>
      <c r="H44" s="24">
        <v>4</v>
      </c>
      <c r="I44" s="24">
        <v>0</v>
      </c>
      <c r="J44" s="24">
        <v>0</v>
      </c>
      <c r="K44" s="24">
        <v>0</v>
      </c>
      <c r="L44" s="24">
        <v>0</v>
      </c>
      <c r="M44" s="24" t="s">
        <v>346</v>
      </c>
      <c r="N44" s="24" t="s">
        <v>346</v>
      </c>
    </row>
    <row r="45" spans="2:14" ht="42" customHeight="1" x14ac:dyDescent="0.25">
      <c r="B45" s="24">
        <v>13</v>
      </c>
      <c r="C45" s="17" t="s">
        <v>838</v>
      </c>
      <c r="D45" s="17">
        <v>44116</v>
      </c>
      <c r="E45" s="24" t="s">
        <v>830</v>
      </c>
      <c r="F45" s="24">
        <v>0</v>
      </c>
      <c r="G45" s="24">
        <v>0</v>
      </c>
      <c r="H45" s="24">
        <v>13</v>
      </c>
      <c r="I45" s="24">
        <v>0</v>
      </c>
      <c r="J45" s="24">
        <v>0</v>
      </c>
      <c r="K45" s="24">
        <v>0</v>
      </c>
      <c r="L45" s="24">
        <v>0</v>
      </c>
      <c r="M45" s="24" t="s">
        <v>346</v>
      </c>
      <c r="N45" s="24" t="s">
        <v>346</v>
      </c>
    </row>
    <row r="46" spans="2:14" ht="42" customHeight="1" x14ac:dyDescent="0.25">
      <c r="B46" s="24">
        <v>5</v>
      </c>
      <c r="C46" s="17" t="s">
        <v>839</v>
      </c>
      <c r="D46" s="17">
        <v>44077</v>
      </c>
      <c r="E46" s="24" t="s">
        <v>830</v>
      </c>
      <c r="F46" s="24">
        <v>1</v>
      </c>
      <c r="G46" s="24">
        <v>0</v>
      </c>
      <c r="H46" s="24">
        <v>4</v>
      </c>
      <c r="I46" s="24">
        <v>0</v>
      </c>
      <c r="J46" s="24">
        <v>0</v>
      </c>
      <c r="K46" s="24">
        <v>0</v>
      </c>
      <c r="L46" s="24">
        <v>0</v>
      </c>
      <c r="M46" s="24" t="s">
        <v>346</v>
      </c>
      <c r="N46" s="24" t="s">
        <v>346</v>
      </c>
    </row>
    <row r="47" spans="2:14" ht="42" customHeight="1" x14ac:dyDescent="0.25">
      <c r="B47" s="24">
        <v>13</v>
      </c>
      <c r="C47" s="17" t="s">
        <v>840</v>
      </c>
      <c r="D47" s="17">
        <v>44063</v>
      </c>
      <c r="E47" s="24" t="s">
        <v>830</v>
      </c>
      <c r="F47" s="24">
        <v>0</v>
      </c>
      <c r="G47" s="24">
        <v>0</v>
      </c>
      <c r="H47" s="24">
        <v>13</v>
      </c>
      <c r="I47" s="24">
        <v>0</v>
      </c>
      <c r="J47" s="24">
        <v>0</v>
      </c>
      <c r="K47" s="24">
        <v>0</v>
      </c>
      <c r="L47" s="24">
        <v>0</v>
      </c>
      <c r="M47" s="24" t="s">
        <v>346</v>
      </c>
      <c r="N47" s="24" t="s">
        <v>346</v>
      </c>
    </row>
    <row r="48" spans="2:14" ht="42" customHeight="1" x14ac:dyDescent="0.25">
      <c r="B48" s="24">
        <v>4</v>
      </c>
      <c r="C48" s="17" t="s">
        <v>841</v>
      </c>
      <c r="D48" s="17">
        <v>44034</v>
      </c>
      <c r="E48" s="24" t="s">
        <v>830</v>
      </c>
      <c r="F48" s="24">
        <v>0</v>
      </c>
      <c r="G48" s="24">
        <v>0</v>
      </c>
      <c r="H48" s="24">
        <v>4</v>
      </c>
      <c r="I48" s="24">
        <v>0</v>
      </c>
      <c r="J48" s="24">
        <v>0</v>
      </c>
      <c r="K48" s="24">
        <v>0</v>
      </c>
      <c r="L48" s="24">
        <v>0</v>
      </c>
      <c r="M48" s="24" t="s">
        <v>346</v>
      </c>
      <c r="N48" s="24" t="s">
        <v>346</v>
      </c>
    </row>
    <row r="49" spans="2:14" ht="42" customHeight="1" x14ac:dyDescent="0.25">
      <c r="B49" s="24">
        <v>11</v>
      </c>
      <c r="C49" s="17" t="s">
        <v>842</v>
      </c>
      <c r="D49" s="17">
        <v>44025</v>
      </c>
      <c r="E49" s="24" t="s">
        <v>830</v>
      </c>
      <c r="F49" s="24">
        <v>0</v>
      </c>
      <c r="G49" s="24">
        <v>0</v>
      </c>
      <c r="H49" s="24">
        <v>11</v>
      </c>
      <c r="I49" s="24">
        <v>0</v>
      </c>
      <c r="J49" s="24">
        <v>0</v>
      </c>
      <c r="K49" s="24">
        <v>0</v>
      </c>
      <c r="L49" s="24">
        <v>0</v>
      </c>
      <c r="M49" s="24" t="s">
        <v>346</v>
      </c>
      <c r="N49" s="24" t="s">
        <v>346</v>
      </c>
    </row>
    <row r="50" spans="2:14" ht="42" customHeight="1" x14ac:dyDescent="0.25">
      <c r="B50" s="24">
        <v>10</v>
      </c>
      <c r="C50" s="17" t="s">
        <v>843</v>
      </c>
      <c r="D50" s="17">
        <v>43991</v>
      </c>
      <c r="E50" s="24" t="s">
        <v>830</v>
      </c>
      <c r="F50" s="24">
        <v>0</v>
      </c>
      <c r="G50" s="24">
        <v>0</v>
      </c>
      <c r="H50" s="24">
        <v>10</v>
      </c>
      <c r="I50" s="24">
        <v>0</v>
      </c>
      <c r="J50" s="24">
        <v>0</v>
      </c>
      <c r="K50" s="24">
        <v>0</v>
      </c>
      <c r="L50" s="24">
        <v>0</v>
      </c>
      <c r="M50" s="24" t="s">
        <v>346</v>
      </c>
      <c r="N50" s="24" t="s">
        <v>346</v>
      </c>
    </row>
    <row r="51" spans="2:14" ht="42" customHeight="1" x14ac:dyDescent="0.25">
      <c r="B51" s="24">
        <v>12</v>
      </c>
      <c r="C51" s="17" t="s">
        <v>844</v>
      </c>
      <c r="D51" s="17">
        <v>43962</v>
      </c>
      <c r="E51" s="24" t="s">
        <v>830</v>
      </c>
      <c r="F51" s="24">
        <v>0</v>
      </c>
      <c r="G51" s="24">
        <v>0</v>
      </c>
      <c r="H51" s="24">
        <v>12</v>
      </c>
      <c r="I51" s="24">
        <v>0</v>
      </c>
      <c r="J51" s="24">
        <v>0</v>
      </c>
      <c r="K51" s="24">
        <v>0</v>
      </c>
      <c r="L51" s="24">
        <v>0</v>
      </c>
      <c r="M51" s="24" t="s">
        <v>346</v>
      </c>
      <c r="N51" s="24" t="s">
        <v>346</v>
      </c>
    </row>
    <row r="52" spans="2:14" ht="42" customHeight="1" x14ac:dyDescent="0.25">
      <c r="B52" s="24">
        <v>1</v>
      </c>
      <c r="C52" s="17" t="s">
        <v>923</v>
      </c>
      <c r="D52" s="17">
        <v>44147</v>
      </c>
      <c r="E52" s="24" t="s">
        <v>830</v>
      </c>
      <c r="F52" s="24">
        <v>2</v>
      </c>
      <c r="G52" s="24">
        <v>0</v>
      </c>
      <c r="H52" s="24">
        <v>0</v>
      </c>
      <c r="I52" s="24">
        <v>0</v>
      </c>
      <c r="J52" s="24">
        <v>0</v>
      </c>
      <c r="K52" s="24">
        <v>0</v>
      </c>
      <c r="L52" s="24">
        <v>0</v>
      </c>
      <c r="M52" s="24" t="s">
        <v>346</v>
      </c>
      <c r="N52" s="24" t="s">
        <v>745</v>
      </c>
    </row>
    <row r="53" spans="2:14" ht="42" customHeight="1" x14ac:dyDescent="0.25">
      <c r="B53" s="24">
        <v>1</v>
      </c>
      <c r="C53" s="17" t="s">
        <v>933</v>
      </c>
      <c r="D53" s="17">
        <v>44160</v>
      </c>
      <c r="E53" s="24" t="s">
        <v>830</v>
      </c>
      <c r="F53" s="24">
        <v>0</v>
      </c>
      <c r="G53" s="24">
        <v>0</v>
      </c>
      <c r="H53" s="24">
        <v>6</v>
      </c>
      <c r="I53" s="24">
        <v>0</v>
      </c>
      <c r="J53" s="24">
        <v>0</v>
      </c>
      <c r="K53" s="24">
        <v>0</v>
      </c>
      <c r="L53" s="24">
        <v>0</v>
      </c>
      <c r="M53" s="24" t="s">
        <v>346</v>
      </c>
      <c r="N53" s="24" t="s">
        <v>745</v>
      </c>
    </row>
    <row r="54" spans="2:14" ht="42" customHeight="1" x14ac:dyDescent="0.25">
      <c r="B54" s="24">
        <v>1</v>
      </c>
      <c r="C54" s="17" t="s">
        <v>932</v>
      </c>
      <c r="D54" s="17">
        <v>44161</v>
      </c>
      <c r="E54" s="24" t="s">
        <v>830</v>
      </c>
      <c r="F54" s="24">
        <v>0</v>
      </c>
      <c r="G54" s="24">
        <v>0</v>
      </c>
      <c r="H54" s="24">
        <v>8</v>
      </c>
      <c r="I54" s="24">
        <v>0</v>
      </c>
      <c r="J54" s="24">
        <v>0</v>
      </c>
      <c r="K54" s="24">
        <v>0</v>
      </c>
      <c r="L54" s="24">
        <v>0</v>
      </c>
      <c r="M54" s="24" t="s">
        <v>346</v>
      </c>
      <c r="N54" s="24" t="s">
        <v>745</v>
      </c>
    </row>
    <row r="55" spans="2:14" ht="42" customHeight="1" x14ac:dyDescent="0.25">
      <c r="B55" s="24">
        <v>1</v>
      </c>
      <c r="C55" s="17" t="s">
        <v>931</v>
      </c>
      <c r="D55" s="17">
        <v>44183</v>
      </c>
      <c r="E55" s="24" t="s">
        <v>830</v>
      </c>
      <c r="F55" s="24">
        <v>0</v>
      </c>
      <c r="G55" s="24">
        <v>0</v>
      </c>
      <c r="H55" s="24">
        <v>6</v>
      </c>
      <c r="I55" s="24">
        <v>0</v>
      </c>
      <c r="J55" s="24">
        <v>0</v>
      </c>
      <c r="K55" s="24">
        <v>2</v>
      </c>
      <c r="L55" s="24">
        <v>0</v>
      </c>
      <c r="M55" s="24" t="s">
        <v>346</v>
      </c>
      <c r="N55" s="24" t="s">
        <v>745</v>
      </c>
    </row>
    <row r="56" spans="2:14" ht="42" customHeight="1" x14ac:dyDescent="0.25">
      <c r="B56" s="24">
        <v>1</v>
      </c>
      <c r="C56" s="17" t="s">
        <v>930</v>
      </c>
      <c r="D56" s="17">
        <v>44194</v>
      </c>
      <c r="E56" s="24" t="s">
        <v>830</v>
      </c>
      <c r="F56" s="24">
        <v>0</v>
      </c>
      <c r="G56" s="24">
        <v>0</v>
      </c>
      <c r="H56" s="24">
        <v>11</v>
      </c>
      <c r="I56" s="24">
        <v>0</v>
      </c>
      <c r="J56" s="24">
        <v>0</v>
      </c>
      <c r="K56" s="24">
        <v>0</v>
      </c>
      <c r="L56" s="24">
        <v>0</v>
      </c>
      <c r="M56" s="24" t="s">
        <v>346</v>
      </c>
      <c r="N56" s="24" t="s">
        <v>745</v>
      </c>
    </row>
    <row r="57" spans="2:14" ht="42" customHeight="1" x14ac:dyDescent="0.25">
      <c r="B57" s="24">
        <v>1</v>
      </c>
      <c r="C57" s="17" t="s">
        <v>929</v>
      </c>
      <c r="D57" s="17">
        <v>44195</v>
      </c>
      <c r="E57" s="24" t="s">
        <v>830</v>
      </c>
      <c r="F57" s="24">
        <v>8</v>
      </c>
      <c r="G57" s="24">
        <v>0</v>
      </c>
      <c r="H57" s="24">
        <v>1</v>
      </c>
      <c r="I57" s="24">
        <v>0</v>
      </c>
      <c r="J57" s="24">
        <v>0</v>
      </c>
      <c r="K57" s="24">
        <v>0</v>
      </c>
      <c r="L57" s="24">
        <v>0</v>
      </c>
      <c r="M57" s="24" t="s">
        <v>346</v>
      </c>
      <c r="N57" s="24" t="s">
        <v>745</v>
      </c>
    </row>
    <row r="58" spans="2:14" ht="42" customHeight="1" x14ac:dyDescent="0.25">
      <c r="B58" s="24">
        <v>4</v>
      </c>
      <c r="C58" s="17" t="s">
        <v>934</v>
      </c>
      <c r="D58" s="17">
        <v>43843</v>
      </c>
      <c r="E58" s="24" t="s">
        <v>830</v>
      </c>
      <c r="F58" s="24">
        <v>0</v>
      </c>
      <c r="G58" s="24">
        <v>0</v>
      </c>
      <c r="H58" s="24">
        <v>5</v>
      </c>
      <c r="I58" s="24">
        <v>0</v>
      </c>
      <c r="J58" s="24">
        <v>0</v>
      </c>
      <c r="K58" s="24">
        <v>0</v>
      </c>
      <c r="L58" s="24">
        <v>0</v>
      </c>
      <c r="M58" s="24" t="s">
        <v>346</v>
      </c>
      <c r="N58" s="24" t="s">
        <v>745</v>
      </c>
    </row>
    <row r="59" spans="2:14" ht="42" customHeight="1" x14ac:dyDescent="0.25">
      <c r="B59" s="24">
        <v>3</v>
      </c>
      <c r="C59" s="17" t="s">
        <v>928</v>
      </c>
      <c r="D59" s="17">
        <v>44209</v>
      </c>
      <c r="E59" s="24" t="s">
        <v>830</v>
      </c>
      <c r="F59" s="24">
        <v>1</v>
      </c>
      <c r="G59" s="24">
        <v>0</v>
      </c>
      <c r="H59" s="24">
        <v>3</v>
      </c>
      <c r="I59" s="24">
        <v>0</v>
      </c>
      <c r="J59" s="24">
        <v>0</v>
      </c>
      <c r="K59" s="24">
        <v>0</v>
      </c>
      <c r="L59" s="24">
        <v>0</v>
      </c>
      <c r="M59" s="24" t="s">
        <v>346</v>
      </c>
      <c r="N59" s="24" t="s">
        <v>745</v>
      </c>
    </row>
    <row r="60" spans="2:14" ht="42" customHeight="1" x14ac:dyDescent="0.25">
      <c r="B60" s="24">
        <v>5</v>
      </c>
      <c r="C60" s="17" t="s">
        <v>966</v>
      </c>
      <c r="D60" s="17">
        <v>44209</v>
      </c>
      <c r="E60" s="24" t="s">
        <v>830</v>
      </c>
      <c r="F60" s="24">
        <v>5</v>
      </c>
      <c r="G60" s="24">
        <v>0</v>
      </c>
      <c r="H60" s="24">
        <v>5</v>
      </c>
      <c r="I60" s="24">
        <v>0</v>
      </c>
      <c r="J60" s="24">
        <v>0</v>
      </c>
      <c r="K60" s="24">
        <v>0</v>
      </c>
      <c r="L60" s="24">
        <v>0</v>
      </c>
      <c r="M60" s="24" t="s">
        <v>346</v>
      </c>
      <c r="N60" s="24" t="s">
        <v>745</v>
      </c>
    </row>
    <row r="61" spans="2:14" ht="42" customHeight="1" x14ac:dyDescent="0.25">
      <c r="B61" s="24">
        <v>4</v>
      </c>
      <c r="C61" s="17" t="s">
        <v>965</v>
      </c>
      <c r="D61" s="17">
        <v>44223</v>
      </c>
      <c r="E61" s="24" t="s">
        <v>830</v>
      </c>
      <c r="F61" s="24">
        <v>10</v>
      </c>
      <c r="G61" s="24">
        <v>0</v>
      </c>
      <c r="H61" s="24">
        <v>6</v>
      </c>
      <c r="I61" s="24">
        <v>0</v>
      </c>
      <c r="J61" s="24">
        <v>0</v>
      </c>
      <c r="K61" s="24">
        <v>0</v>
      </c>
      <c r="L61" s="24">
        <v>0</v>
      </c>
      <c r="M61" s="24" t="s">
        <v>346</v>
      </c>
      <c r="N61" s="24" t="s">
        <v>745</v>
      </c>
    </row>
    <row r="62" spans="2:14" ht="42" customHeight="1" x14ac:dyDescent="0.25">
      <c r="B62" s="24">
        <v>5</v>
      </c>
      <c r="C62" s="17" t="s">
        <v>1063</v>
      </c>
      <c r="D62" s="17">
        <v>44204</v>
      </c>
      <c r="E62" s="24" t="s">
        <v>760</v>
      </c>
      <c r="F62" s="24">
        <v>5</v>
      </c>
      <c r="G62" s="24">
        <v>0</v>
      </c>
      <c r="H62" s="24">
        <v>5</v>
      </c>
      <c r="I62" s="24">
        <v>0</v>
      </c>
      <c r="J62" s="24">
        <v>0</v>
      </c>
      <c r="K62" s="24">
        <v>0</v>
      </c>
      <c r="L62" s="24">
        <v>0</v>
      </c>
      <c r="M62" s="24" t="s">
        <v>745</v>
      </c>
      <c r="N62" s="24" t="s">
        <v>745</v>
      </c>
    </row>
    <row r="63" spans="2:14" ht="42" customHeight="1" x14ac:dyDescent="0.25">
      <c r="B63" s="24">
        <v>4</v>
      </c>
      <c r="C63" s="17" t="s">
        <v>1064</v>
      </c>
      <c r="D63" s="17">
        <v>44207</v>
      </c>
      <c r="E63" s="24" t="s">
        <v>760</v>
      </c>
      <c r="F63" s="24">
        <v>4</v>
      </c>
      <c r="G63" s="24">
        <v>0</v>
      </c>
      <c r="H63" s="24">
        <v>4</v>
      </c>
      <c r="I63" s="24">
        <v>0</v>
      </c>
      <c r="J63" s="24">
        <v>0</v>
      </c>
      <c r="K63" s="24">
        <v>0</v>
      </c>
      <c r="L63" s="24">
        <v>0</v>
      </c>
      <c r="M63" s="24" t="s">
        <v>745</v>
      </c>
      <c r="N63" s="24" t="s">
        <v>346</v>
      </c>
    </row>
    <row r="64" spans="2:14" ht="42" customHeight="1" x14ac:dyDescent="0.25">
      <c r="B64" s="24">
        <v>2</v>
      </c>
      <c r="C64" s="17" t="s">
        <v>1065</v>
      </c>
      <c r="D64" s="17">
        <v>44207</v>
      </c>
      <c r="E64" s="24" t="s">
        <v>760</v>
      </c>
      <c r="F64" s="24">
        <v>11</v>
      </c>
      <c r="G64" s="24">
        <v>0</v>
      </c>
      <c r="H64" s="24">
        <v>8</v>
      </c>
      <c r="I64" s="24">
        <v>0</v>
      </c>
      <c r="J64" s="24">
        <v>0</v>
      </c>
      <c r="K64" s="24">
        <v>3</v>
      </c>
      <c r="L64" s="24">
        <v>0</v>
      </c>
      <c r="M64" s="24" t="s">
        <v>745</v>
      </c>
      <c r="N64" s="24" t="s">
        <v>745</v>
      </c>
    </row>
    <row r="65" spans="2:14" ht="42" customHeight="1" x14ac:dyDescent="0.25">
      <c r="B65" s="24">
        <v>2</v>
      </c>
      <c r="C65" s="17" t="s">
        <v>1066</v>
      </c>
      <c r="D65" s="17">
        <v>43761</v>
      </c>
      <c r="E65" s="24" t="s">
        <v>1067</v>
      </c>
      <c r="F65" s="24">
        <v>4</v>
      </c>
      <c r="G65" s="24">
        <v>0</v>
      </c>
      <c r="H65" s="24">
        <v>2</v>
      </c>
      <c r="I65" s="24">
        <v>0</v>
      </c>
      <c r="J65" s="24">
        <v>0</v>
      </c>
      <c r="K65" s="24">
        <v>2</v>
      </c>
      <c r="L65" s="24">
        <v>0</v>
      </c>
      <c r="M65" s="24" t="s">
        <v>346</v>
      </c>
      <c r="N65" s="24" t="s">
        <v>346</v>
      </c>
    </row>
    <row r="66" spans="2:14" ht="42" customHeight="1" x14ac:dyDescent="0.25">
      <c r="B66" s="24">
        <v>2</v>
      </c>
      <c r="C66" s="17" t="s">
        <v>1066</v>
      </c>
      <c r="D66" s="17">
        <v>43790</v>
      </c>
      <c r="E66" s="24" t="s">
        <v>1067</v>
      </c>
      <c r="F66" s="24">
        <v>4</v>
      </c>
      <c r="G66" s="24">
        <v>0</v>
      </c>
      <c r="H66" s="24">
        <v>2</v>
      </c>
      <c r="I66" s="24">
        <v>0</v>
      </c>
      <c r="J66" s="24">
        <v>0</v>
      </c>
      <c r="K66" s="24">
        <v>2</v>
      </c>
      <c r="L66" s="24">
        <v>0</v>
      </c>
      <c r="M66" s="24" t="s">
        <v>346</v>
      </c>
      <c r="N66" s="24" t="s">
        <v>346</v>
      </c>
    </row>
    <row r="67" spans="2:14" ht="42" customHeight="1" x14ac:dyDescent="0.25">
      <c r="B67" s="24">
        <v>3</v>
      </c>
      <c r="C67" s="17" t="s">
        <v>1066</v>
      </c>
      <c r="D67" s="17">
        <v>43838</v>
      </c>
      <c r="E67" s="24" t="s">
        <v>1067</v>
      </c>
      <c r="F67" s="24">
        <v>6</v>
      </c>
      <c r="G67" s="24">
        <v>0</v>
      </c>
      <c r="H67" s="24">
        <v>4</v>
      </c>
      <c r="I67" s="24">
        <v>0</v>
      </c>
      <c r="J67" s="24">
        <v>0</v>
      </c>
      <c r="K67" s="24">
        <v>2</v>
      </c>
      <c r="L67" s="24">
        <v>0</v>
      </c>
      <c r="M67" s="24" t="s">
        <v>346</v>
      </c>
      <c r="N67" s="24" t="s">
        <v>346</v>
      </c>
    </row>
    <row r="68" spans="2:14" ht="42" customHeight="1" x14ac:dyDescent="0.25">
      <c r="B68" s="24">
        <v>5</v>
      </c>
      <c r="C68" s="17" t="s">
        <v>1068</v>
      </c>
      <c r="D68" s="17">
        <v>43868</v>
      </c>
      <c r="E68" s="24" t="s">
        <v>760</v>
      </c>
      <c r="F68" s="24">
        <v>9</v>
      </c>
      <c r="G68" s="24">
        <v>0</v>
      </c>
      <c r="H68" s="24">
        <v>7</v>
      </c>
      <c r="I68" s="24">
        <v>0</v>
      </c>
      <c r="J68" s="24">
        <v>0</v>
      </c>
      <c r="K68" s="24">
        <v>2</v>
      </c>
      <c r="L68" s="24">
        <v>0</v>
      </c>
      <c r="M68" s="24" t="s">
        <v>346</v>
      </c>
      <c r="N68" s="24" t="s">
        <v>745</v>
      </c>
    </row>
    <row r="69" spans="2:14" ht="42" customHeight="1" x14ac:dyDescent="0.25">
      <c r="B69" s="24">
        <v>4</v>
      </c>
      <c r="C69" s="17" t="s">
        <v>1069</v>
      </c>
      <c r="D69" s="17">
        <v>43858</v>
      </c>
      <c r="E69" s="24" t="s">
        <v>760</v>
      </c>
      <c r="F69" s="24">
        <v>6</v>
      </c>
      <c r="G69" s="24">
        <v>0</v>
      </c>
      <c r="H69" s="24">
        <v>6</v>
      </c>
      <c r="I69" s="24">
        <v>0</v>
      </c>
      <c r="J69" s="24">
        <v>0</v>
      </c>
      <c r="K69" s="24">
        <v>0</v>
      </c>
      <c r="L69" s="24">
        <v>0</v>
      </c>
      <c r="M69" s="24" t="s">
        <v>346</v>
      </c>
      <c r="N69" s="24" t="s">
        <v>346</v>
      </c>
    </row>
    <row r="70" spans="2:14" ht="42" customHeight="1" x14ac:dyDescent="0.25">
      <c r="B70" s="24">
        <v>4</v>
      </c>
      <c r="C70" s="17" t="s">
        <v>1070</v>
      </c>
      <c r="D70" s="17">
        <v>43901</v>
      </c>
      <c r="E70" s="24" t="s">
        <v>760</v>
      </c>
      <c r="F70" s="24">
        <v>7</v>
      </c>
      <c r="G70" s="24">
        <v>0</v>
      </c>
      <c r="H70" s="24">
        <v>7</v>
      </c>
      <c r="I70" s="24">
        <v>0</v>
      </c>
      <c r="J70" s="24">
        <v>0</v>
      </c>
      <c r="K70" s="24">
        <v>0</v>
      </c>
      <c r="L70" s="24">
        <v>0</v>
      </c>
      <c r="M70" s="24" t="s">
        <v>346</v>
      </c>
      <c r="N70" s="24" t="s">
        <v>346</v>
      </c>
    </row>
    <row r="71" spans="2:14" ht="42" customHeight="1" x14ac:dyDescent="0.25">
      <c r="B71" s="24">
        <v>3</v>
      </c>
      <c r="C71" s="17" t="s">
        <v>1071</v>
      </c>
      <c r="D71" s="17">
        <v>44111</v>
      </c>
      <c r="E71" s="24" t="s">
        <v>760</v>
      </c>
      <c r="F71" s="24">
        <v>11</v>
      </c>
      <c r="G71" s="24">
        <v>0</v>
      </c>
      <c r="H71" s="24">
        <v>8</v>
      </c>
      <c r="I71" s="24">
        <v>2</v>
      </c>
      <c r="J71" s="24">
        <v>0</v>
      </c>
      <c r="K71" s="24">
        <v>0</v>
      </c>
      <c r="L71" s="24">
        <v>1</v>
      </c>
      <c r="M71" s="24" t="s">
        <v>346</v>
      </c>
      <c r="N71" s="24" t="s">
        <v>745</v>
      </c>
    </row>
    <row r="72" spans="2:14" ht="42" customHeight="1" x14ac:dyDescent="0.25">
      <c r="B72" s="24">
        <v>3</v>
      </c>
      <c r="C72" s="17" t="s">
        <v>1072</v>
      </c>
      <c r="D72" s="17">
        <v>44229</v>
      </c>
      <c r="E72" s="24" t="s">
        <v>760</v>
      </c>
      <c r="F72" s="24">
        <v>6</v>
      </c>
      <c r="G72" s="24">
        <v>0</v>
      </c>
      <c r="H72" s="24">
        <v>6</v>
      </c>
      <c r="I72" s="24">
        <v>0</v>
      </c>
      <c r="J72" s="24">
        <v>0</v>
      </c>
      <c r="K72" s="24">
        <v>0</v>
      </c>
      <c r="L72" s="24">
        <v>0</v>
      </c>
      <c r="M72" s="24" t="s">
        <v>745</v>
      </c>
      <c r="N72" s="24" t="s">
        <v>346</v>
      </c>
    </row>
    <row r="73" spans="2:14" ht="42" customHeight="1" x14ac:dyDescent="0.25">
      <c r="B73" s="24">
        <v>5</v>
      </c>
      <c r="C73" s="17" t="s">
        <v>347</v>
      </c>
      <c r="D73" s="17">
        <v>44292</v>
      </c>
      <c r="E73" s="24" t="s">
        <v>345</v>
      </c>
      <c r="F73" s="24">
        <v>5</v>
      </c>
      <c r="G73" s="24">
        <v>0</v>
      </c>
      <c r="H73" s="24">
        <v>5</v>
      </c>
      <c r="I73" s="24">
        <v>0</v>
      </c>
      <c r="J73" s="24">
        <v>0</v>
      </c>
      <c r="K73" s="24">
        <v>0</v>
      </c>
      <c r="L73" s="24">
        <v>0</v>
      </c>
      <c r="M73" s="24" t="s">
        <v>745</v>
      </c>
      <c r="N73" s="24" t="s">
        <v>346</v>
      </c>
    </row>
    <row r="74" spans="2:14" ht="42" customHeight="1" x14ac:dyDescent="0.25">
      <c r="B74" s="24">
        <v>5</v>
      </c>
      <c r="C74" s="17" t="s">
        <v>347</v>
      </c>
      <c r="D74" s="17">
        <v>44264</v>
      </c>
      <c r="E74" s="24" t="s">
        <v>345</v>
      </c>
      <c r="F74" s="24">
        <v>5</v>
      </c>
      <c r="G74" s="24">
        <v>0</v>
      </c>
      <c r="H74" s="24">
        <v>5</v>
      </c>
      <c r="I74" s="24">
        <v>0</v>
      </c>
      <c r="J74" s="24">
        <v>0</v>
      </c>
      <c r="K74" s="24">
        <v>0</v>
      </c>
      <c r="L74" s="24">
        <v>0</v>
      </c>
      <c r="M74" s="24" t="s">
        <v>745</v>
      </c>
      <c r="N74" s="24" t="s">
        <v>346</v>
      </c>
    </row>
    <row r="75" spans="2:14" ht="51" x14ac:dyDescent="0.25">
      <c r="B75" s="24">
        <v>6</v>
      </c>
      <c r="C75" s="17" t="s">
        <v>1075</v>
      </c>
      <c r="D75" s="17">
        <v>44301</v>
      </c>
      <c r="E75" s="24" t="s">
        <v>345</v>
      </c>
      <c r="F75" s="24">
        <v>0</v>
      </c>
      <c r="G75" s="24">
        <v>0</v>
      </c>
      <c r="H75" s="24">
        <v>6</v>
      </c>
      <c r="I75" s="24">
        <v>0</v>
      </c>
      <c r="J75" s="24">
        <v>0</v>
      </c>
      <c r="K75" s="24">
        <v>0</v>
      </c>
      <c r="L75" s="24">
        <v>0</v>
      </c>
      <c r="M75" s="24" t="s">
        <v>346</v>
      </c>
      <c r="N75" s="24" t="s">
        <v>745</v>
      </c>
    </row>
    <row r="76" spans="2:14" ht="42" customHeight="1" x14ac:dyDescent="0.25">
      <c r="B76" s="24">
        <v>2</v>
      </c>
      <c r="C76" s="17" t="s">
        <v>1144</v>
      </c>
      <c r="D76" s="17">
        <v>44391</v>
      </c>
      <c r="E76" s="24" t="s">
        <v>345</v>
      </c>
      <c r="F76" s="24">
        <v>3</v>
      </c>
      <c r="G76" s="24">
        <v>0</v>
      </c>
      <c r="H76" s="24">
        <v>6</v>
      </c>
      <c r="I76" s="24">
        <v>0</v>
      </c>
      <c r="J76" s="24">
        <v>0</v>
      </c>
      <c r="K76" s="24">
        <v>0</v>
      </c>
      <c r="L76" s="24">
        <v>0</v>
      </c>
      <c r="M76" s="24" t="s">
        <v>346</v>
      </c>
      <c r="N76" s="24" t="s">
        <v>745</v>
      </c>
    </row>
    <row r="77" spans="2:14" ht="42" customHeight="1" x14ac:dyDescent="0.25">
      <c r="B77" s="24">
        <v>1</v>
      </c>
      <c r="C77" s="17" t="s">
        <v>1237</v>
      </c>
      <c r="D77" s="17">
        <v>44404</v>
      </c>
      <c r="E77" s="24" t="s">
        <v>345</v>
      </c>
      <c r="F77" s="24">
        <v>0</v>
      </c>
      <c r="G77" s="24">
        <v>0</v>
      </c>
      <c r="H77" s="24">
        <v>3</v>
      </c>
      <c r="I77" s="24">
        <v>0</v>
      </c>
      <c r="J77" s="24">
        <v>0</v>
      </c>
      <c r="K77" s="24">
        <v>0</v>
      </c>
      <c r="L77" s="24">
        <v>0</v>
      </c>
      <c r="M77" s="24" t="s">
        <v>346</v>
      </c>
      <c r="N77" s="24" t="s">
        <v>745</v>
      </c>
    </row>
    <row r="78" spans="2:14" ht="42" customHeight="1" x14ac:dyDescent="0.25">
      <c r="B78" s="24">
        <v>1</v>
      </c>
      <c r="C78" s="17" t="s">
        <v>1211</v>
      </c>
      <c r="D78" s="17">
        <v>44397</v>
      </c>
      <c r="E78" s="24" t="s">
        <v>1238</v>
      </c>
      <c r="F78" s="24">
        <v>0</v>
      </c>
      <c r="G78" s="24">
        <v>0</v>
      </c>
      <c r="H78" s="24">
        <v>25</v>
      </c>
      <c r="I78" s="24">
        <v>0</v>
      </c>
      <c r="J78" s="24">
        <v>0</v>
      </c>
      <c r="K78" s="24">
        <v>0</v>
      </c>
      <c r="L78" s="24">
        <v>0</v>
      </c>
      <c r="M78" s="24" t="s">
        <v>346</v>
      </c>
      <c r="N78" s="24" t="s">
        <v>745</v>
      </c>
    </row>
    <row r="79" spans="2:14" ht="42" customHeight="1" x14ac:dyDescent="0.25">
      <c r="B79" s="24"/>
      <c r="C79" s="17"/>
      <c r="D79" s="17"/>
      <c r="E79" s="24"/>
      <c r="F79" s="24"/>
      <c r="G79" s="24"/>
      <c r="H79" s="24"/>
      <c r="I79" s="24"/>
      <c r="J79" s="24"/>
      <c r="K79" s="24"/>
      <c r="L79" s="24"/>
      <c r="M79" s="24"/>
      <c r="N79" s="24"/>
    </row>
    <row r="80" spans="2:14" ht="42" customHeight="1" x14ac:dyDescent="0.25">
      <c r="B80" s="24"/>
      <c r="C80" s="17"/>
      <c r="D80" s="17"/>
      <c r="E80" s="24"/>
      <c r="F80" s="24"/>
      <c r="G80" s="24"/>
      <c r="H80" s="24"/>
      <c r="I80" s="24"/>
      <c r="J80" s="24"/>
      <c r="K80" s="24"/>
      <c r="L80" s="24"/>
      <c r="M80" s="24"/>
      <c r="N80" s="24"/>
    </row>
    <row r="81" spans="2:14" ht="42" customHeight="1" x14ac:dyDescent="0.25">
      <c r="B81" s="24"/>
      <c r="C81" s="17"/>
      <c r="D81" s="17"/>
      <c r="E81" s="24"/>
      <c r="F81" s="24"/>
      <c r="G81" s="24"/>
      <c r="H81" s="24"/>
      <c r="I81" s="24"/>
      <c r="J81" s="24"/>
      <c r="K81" s="24"/>
      <c r="L81" s="24"/>
      <c r="M81" s="24"/>
      <c r="N81" s="24"/>
    </row>
    <row r="82" spans="2:14" ht="42" customHeight="1" x14ac:dyDescent="0.25">
      <c r="B82" s="24"/>
      <c r="C82" s="17"/>
      <c r="D82" s="17"/>
      <c r="E82" s="24"/>
      <c r="F82" s="24"/>
      <c r="G82" s="24"/>
      <c r="H82" s="24"/>
      <c r="I82" s="24"/>
      <c r="J82" s="24"/>
      <c r="K82" s="24"/>
      <c r="L82" s="24"/>
      <c r="M82" s="24"/>
      <c r="N82" s="24"/>
    </row>
    <row r="83" spans="2:14" ht="42" customHeight="1" x14ac:dyDescent="0.25">
      <c r="B83" s="24"/>
      <c r="C83" s="17"/>
      <c r="D83" s="17"/>
      <c r="E83" s="24"/>
      <c r="F83" s="24"/>
      <c r="G83" s="24"/>
      <c r="H83" s="24"/>
      <c r="I83" s="24"/>
      <c r="J83" s="24"/>
      <c r="K83" s="24"/>
      <c r="L83" s="24"/>
      <c r="M83" s="24"/>
      <c r="N83" s="24"/>
    </row>
    <row r="84" spans="2:14" ht="42" customHeight="1" x14ac:dyDescent="0.25">
      <c r="B84" s="24"/>
      <c r="C84" s="17"/>
      <c r="D84" s="17"/>
      <c r="E84" s="24"/>
      <c r="F84" s="24"/>
      <c r="G84" s="24"/>
      <c r="H84" s="24"/>
      <c r="I84" s="24"/>
      <c r="J84" s="24"/>
      <c r="K84" s="24"/>
      <c r="L84" s="24"/>
      <c r="M84" s="24"/>
      <c r="N84" s="24"/>
    </row>
    <row r="85" spans="2:14" ht="42" customHeight="1" x14ac:dyDescent="0.25">
      <c r="B85" s="24"/>
      <c r="C85" s="17"/>
      <c r="D85" s="17"/>
      <c r="E85" s="24"/>
      <c r="F85" s="24"/>
      <c r="G85" s="24"/>
      <c r="H85" s="24"/>
      <c r="I85" s="24"/>
      <c r="J85" s="24"/>
      <c r="K85" s="24"/>
      <c r="L85" s="24"/>
      <c r="M85" s="24"/>
      <c r="N85" s="24"/>
    </row>
    <row r="86" spans="2:14" ht="42" customHeight="1" x14ac:dyDescent="0.25">
      <c r="B86" s="24"/>
      <c r="C86" s="17"/>
      <c r="D86" s="17"/>
      <c r="E86" s="24"/>
      <c r="F86" s="24"/>
      <c r="G86" s="24"/>
      <c r="H86" s="24"/>
      <c r="I86" s="24"/>
      <c r="J86" s="24"/>
      <c r="K86" s="24"/>
      <c r="L86" s="24"/>
      <c r="M86" s="24"/>
      <c r="N86" s="24"/>
    </row>
    <row r="87" spans="2:14" ht="42" customHeight="1" x14ac:dyDescent="0.25">
      <c r="B87" s="24"/>
      <c r="C87" s="17"/>
      <c r="D87" s="17"/>
      <c r="E87" s="24"/>
      <c r="F87" s="24"/>
      <c r="G87" s="24"/>
      <c r="H87" s="24"/>
      <c r="I87" s="24"/>
      <c r="J87" s="24"/>
      <c r="K87" s="24"/>
      <c r="L87" s="24"/>
      <c r="M87" s="24"/>
      <c r="N87" s="24"/>
    </row>
    <row r="88" spans="2:14" ht="42" customHeight="1" x14ac:dyDescent="0.25">
      <c r="B88" s="24"/>
      <c r="C88" s="17"/>
      <c r="D88" s="17"/>
      <c r="E88" s="24"/>
      <c r="F88" s="24"/>
      <c r="G88" s="24"/>
      <c r="H88" s="24"/>
      <c r="I88" s="24"/>
      <c r="J88" s="24"/>
      <c r="K88" s="24"/>
      <c r="L88" s="24"/>
      <c r="M88" s="24"/>
      <c r="N88" s="24"/>
    </row>
    <row r="89" spans="2:14" ht="42" customHeight="1" x14ac:dyDescent="0.25">
      <c r="B89" s="24"/>
      <c r="C89" s="17"/>
      <c r="D89" s="17"/>
      <c r="E89" s="24"/>
      <c r="F89" s="24"/>
      <c r="G89" s="24"/>
      <c r="H89" s="24"/>
      <c r="I89" s="24"/>
      <c r="J89" s="24"/>
      <c r="K89" s="24"/>
      <c r="L89" s="24"/>
      <c r="M89" s="24"/>
      <c r="N89" s="24"/>
    </row>
    <row r="90" spans="2:14" ht="42" customHeight="1" x14ac:dyDescent="0.25">
      <c r="B90" s="24"/>
      <c r="C90" s="17"/>
      <c r="D90" s="17"/>
      <c r="E90" s="24"/>
      <c r="F90" s="24"/>
      <c r="G90" s="24"/>
      <c r="H90" s="24"/>
      <c r="I90" s="24"/>
      <c r="J90" s="24"/>
      <c r="K90" s="24"/>
      <c r="L90" s="24"/>
      <c r="M90" s="24"/>
      <c r="N90" s="24"/>
    </row>
    <row r="92" spans="2:14" x14ac:dyDescent="0.25">
      <c r="B92" s="51" t="s">
        <v>63</v>
      </c>
    </row>
  </sheetData>
  <mergeCells count="8">
    <mergeCell ref="M2:M3"/>
    <mergeCell ref="N2:N3"/>
    <mergeCell ref="B2:B3"/>
    <mergeCell ref="C2:C3"/>
    <mergeCell ref="D2:D3"/>
    <mergeCell ref="E2:E3"/>
    <mergeCell ref="F2:F3"/>
    <mergeCell ref="G2:L2"/>
  </mergeCells>
  <hyperlinks>
    <hyperlink ref="M12" r:id="rId1" xr:uid="{00000000-0004-0000-0A00-000000000000}"/>
    <hyperlink ref="N12" r:id="rId2" xr:uid="{00000000-0004-0000-0A00-000001000000}"/>
    <hyperlink ref="N15" r:id="rId3" xr:uid="{B03DB351-2911-47C9-A446-8A38E10A38B8}"/>
    <hyperlink ref="N24" r:id="rId4" xr:uid="{1168A45B-B5B9-4D6A-8088-35F12A709E79}"/>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42"/>
  <sheetViews>
    <sheetView tabSelected="1" topLeftCell="A264" workbookViewId="0">
      <selection activeCell="B273" sqref="B273"/>
    </sheetView>
  </sheetViews>
  <sheetFormatPr defaultColWidth="9.140625" defaultRowHeight="15" x14ac:dyDescent="0.25"/>
  <cols>
    <col min="1" max="1" width="3.140625" style="2" customWidth="1"/>
    <col min="2" max="2" width="28.42578125" style="2" customWidth="1"/>
    <col min="3" max="3" width="30.5703125" style="2" customWidth="1"/>
    <col min="4" max="4" width="49" style="1" customWidth="1"/>
    <col min="5" max="16384" width="9.140625" style="2"/>
  </cols>
  <sheetData>
    <row r="1" spans="2:4" x14ac:dyDescent="0.25">
      <c r="B1" s="13" t="s">
        <v>61</v>
      </c>
      <c r="C1" s="13"/>
    </row>
    <row r="2" spans="2:4" ht="26.25" customHeight="1" x14ac:dyDescent="0.25">
      <c r="B2" s="31" t="s">
        <v>58</v>
      </c>
      <c r="C2" s="31" t="s">
        <v>59</v>
      </c>
      <c r="D2" s="31" t="s">
        <v>41</v>
      </c>
    </row>
    <row r="3" spans="2:4" ht="21.75" customHeight="1" x14ac:dyDescent="0.25">
      <c r="B3" s="99" t="s">
        <v>62</v>
      </c>
      <c r="C3" s="99"/>
      <c r="D3" s="101"/>
    </row>
    <row r="4" spans="2:4" ht="21.75" customHeight="1" x14ac:dyDescent="0.25">
      <c r="B4" s="100" t="s">
        <v>550</v>
      </c>
      <c r="C4" s="99"/>
      <c r="D4" s="101"/>
    </row>
    <row r="5" spans="2:4" ht="21.75" customHeight="1" x14ac:dyDescent="0.25">
      <c r="B5" s="102" t="s">
        <v>551</v>
      </c>
      <c r="C5" s="103"/>
      <c r="D5" s="101"/>
    </row>
    <row r="6" spans="2:4" ht="21.75" customHeight="1" x14ac:dyDescent="0.25">
      <c r="B6" s="104" t="s">
        <v>552</v>
      </c>
      <c r="C6" s="103"/>
      <c r="D6" s="101"/>
    </row>
    <row r="7" spans="2:4" ht="21.75" customHeight="1" x14ac:dyDescent="0.25">
      <c r="B7" s="105" t="s">
        <v>553</v>
      </c>
      <c r="C7" s="103"/>
      <c r="D7" s="101"/>
    </row>
    <row r="8" spans="2:4" ht="21.75" customHeight="1" x14ac:dyDescent="0.25">
      <c r="B8" s="106" t="s">
        <v>554</v>
      </c>
      <c r="C8" s="103"/>
      <c r="D8" s="101"/>
    </row>
    <row r="9" spans="2:4" ht="21.75" customHeight="1" x14ac:dyDescent="0.25">
      <c r="B9" s="106" t="s">
        <v>555</v>
      </c>
      <c r="C9" s="103"/>
      <c r="D9" s="107"/>
    </row>
    <row r="10" spans="2:4" ht="21.75" customHeight="1" x14ac:dyDescent="0.25">
      <c r="B10" s="106" t="s">
        <v>556</v>
      </c>
      <c r="C10" s="103"/>
      <c r="D10" s="101"/>
    </row>
    <row r="11" spans="2:4" ht="21.75" customHeight="1" x14ac:dyDescent="0.25">
      <c r="B11" s="106" t="s">
        <v>557</v>
      </c>
      <c r="C11" s="103"/>
      <c r="D11" s="101"/>
    </row>
    <row r="12" spans="2:4" ht="21.75" customHeight="1" x14ac:dyDescent="0.25">
      <c r="B12" s="106" t="s">
        <v>558</v>
      </c>
      <c r="C12" s="103"/>
      <c r="D12" s="101"/>
    </row>
    <row r="13" spans="2:4" ht="21.75" customHeight="1" x14ac:dyDescent="0.25">
      <c r="B13" s="106" t="s">
        <v>559</v>
      </c>
      <c r="C13" s="103"/>
      <c r="D13" s="101"/>
    </row>
    <row r="14" spans="2:4" ht="21.75" customHeight="1" x14ac:dyDescent="0.25">
      <c r="B14" s="106" t="s">
        <v>560</v>
      </c>
      <c r="C14" s="103"/>
      <c r="D14" s="101"/>
    </row>
    <row r="15" spans="2:4" ht="21.75" customHeight="1" x14ac:dyDescent="0.25">
      <c r="B15" s="106" t="s">
        <v>561</v>
      </c>
      <c r="C15" s="103"/>
      <c r="D15" s="101"/>
    </row>
    <row r="16" spans="2:4" ht="21.75" customHeight="1" x14ac:dyDescent="0.25">
      <c r="B16" s="106" t="s">
        <v>562</v>
      </c>
      <c r="C16" s="103"/>
      <c r="D16" s="101"/>
    </row>
    <row r="17" spans="2:4" ht="21.75" customHeight="1" x14ac:dyDescent="0.25">
      <c r="B17" s="106" t="s">
        <v>563</v>
      </c>
      <c r="C17" s="108"/>
      <c r="D17" s="101" t="s">
        <v>703</v>
      </c>
    </row>
    <row r="18" spans="2:4" ht="21.75" customHeight="1" x14ac:dyDescent="0.25">
      <c r="B18" s="102" t="s">
        <v>564</v>
      </c>
      <c r="C18" s="103"/>
      <c r="D18" s="101" t="s">
        <v>704</v>
      </c>
    </row>
    <row r="19" spans="2:4" ht="21.75" customHeight="1" x14ac:dyDescent="0.25">
      <c r="B19" s="104" t="s">
        <v>565</v>
      </c>
      <c r="C19" s="103"/>
      <c r="D19" s="101" t="s">
        <v>704</v>
      </c>
    </row>
    <row r="20" spans="2:4" ht="21.75" customHeight="1" x14ac:dyDescent="0.25">
      <c r="B20" s="104" t="s">
        <v>566</v>
      </c>
      <c r="C20" s="103"/>
      <c r="D20" s="101"/>
    </row>
    <row r="21" spans="2:4" ht="21.75" customHeight="1" x14ac:dyDescent="0.25">
      <c r="B21" s="104" t="s">
        <v>567</v>
      </c>
      <c r="C21" s="103"/>
      <c r="D21" s="101" t="s">
        <v>705</v>
      </c>
    </row>
    <row r="22" spans="2:4" ht="21.75" customHeight="1" x14ac:dyDescent="0.25">
      <c r="B22" s="104" t="s">
        <v>568</v>
      </c>
      <c r="C22" s="103"/>
      <c r="D22" s="101" t="s">
        <v>706</v>
      </c>
    </row>
    <row r="23" spans="2:4" ht="21.75" customHeight="1" x14ac:dyDescent="0.25">
      <c r="B23" s="104" t="s">
        <v>569</v>
      </c>
      <c r="C23" s="103"/>
      <c r="D23" s="101"/>
    </row>
    <row r="24" spans="2:4" ht="21.75" customHeight="1" x14ac:dyDescent="0.25">
      <c r="B24" s="104" t="s">
        <v>570</v>
      </c>
      <c r="C24" s="103"/>
      <c r="D24" s="101"/>
    </row>
    <row r="25" spans="2:4" ht="21.75" customHeight="1" x14ac:dyDescent="0.25">
      <c r="B25" s="104" t="s">
        <v>571</v>
      </c>
      <c r="C25" s="103"/>
      <c r="D25" s="101"/>
    </row>
    <row r="26" spans="2:4" ht="21.75" customHeight="1" x14ac:dyDescent="0.25">
      <c r="B26" s="104" t="s">
        <v>572</v>
      </c>
      <c r="C26" s="103"/>
      <c r="D26" s="101"/>
    </row>
    <row r="27" spans="2:4" ht="21.75" customHeight="1" x14ac:dyDescent="0.25">
      <c r="B27" s="104" t="s">
        <v>573</v>
      </c>
      <c r="C27" s="103"/>
      <c r="D27" s="101"/>
    </row>
    <row r="28" spans="2:4" ht="21.75" customHeight="1" x14ac:dyDescent="0.25">
      <c r="B28" s="104" t="s">
        <v>574</v>
      </c>
      <c r="C28" s="103"/>
      <c r="D28" s="101" t="s">
        <v>710</v>
      </c>
    </row>
    <row r="29" spans="2:4" ht="21.75" customHeight="1" x14ac:dyDescent="0.25">
      <c r="B29" s="104" t="s">
        <v>575</v>
      </c>
      <c r="C29" s="103"/>
      <c r="D29" s="101" t="s">
        <v>709</v>
      </c>
    </row>
    <row r="30" spans="2:4" ht="21.75" customHeight="1" x14ac:dyDescent="0.25">
      <c r="B30" s="104" t="s">
        <v>576</v>
      </c>
      <c r="C30" s="103"/>
      <c r="D30" s="101" t="s">
        <v>708</v>
      </c>
    </row>
    <row r="31" spans="2:4" ht="21.75" customHeight="1" x14ac:dyDescent="0.25">
      <c r="B31" s="104" t="s">
        <v>577</v>
      </c>
      <c r="C31" s="103"/>
      <c r="D31" s="101"/>
    </row>
    <row r="32" spans="2:4" ht="21.75" customHeight="1" x14ac:dyDescent="0.25">
      <c r="B32" s="104" t="s">
        <v>578</v>
      </c>
      <c r="C32" s="103"/>
      <c r="D32" s="101"/>
    </row>
    <row r="33" spans="2:4" ht="21.75" customHeight="1" x14ac:dyDescent="0.25">
      <c r="B33" s="104" t="s">
        <v>579</v>
      </c>
      <c r="C33" s="103"/>
      <c r="D33" s="101" t="s">
        <v>707</v>
      </c>
    </row>
    <row r="34" spans="2:4" ht="21.75" customHeight="1" x14ac:dyDescent="0.25">
      <c r="B34" s="143" t="s">
        <v>582</v>
      </c>
      <c r="C34" s="103" t="s">
        <v>580</v>
      </c>
      <c r="D34" s="101"/>
    </row>
    <row r="35" spans="2:4" ht="21.75" customHeight="1" x14ac:dyDescent="0.25">
      <c r="B35" s="144"/>
      <c r="C35" s="103"/>
      <c r="D35" s="101"/>
    </row>
    <row r="36" spans="2:4" ht="21.75" customHeight="1" x14ac:dyDescent="0.25">
      <c r="B36" s="104" t="s">
        <v>581</v>
      </c>
      <c r="C36" s="103"/>
      <c r="D36" s="101"/>
    </row>
    <row r="37" spans="2:4" ht="21.75" customHeight="1" x14ac:dyDescent="0.25">
      <c r="B37" s="104" t="s">
        <v>583</v>
      </c>
      <c r="C37" s="103"/>
      <c r="D37" s="101" t="s">
        <v>584</v>
      </c>
    </row>
    <row r="38" spans="2:4" ht="21.75" customHeight="1" x14ac:dyDescent="0.25">
      <c r="B38" s="143" t="s">
        <v>585</v>
      </c>
      <c r="C38" s="103" t="s">
        <v>586</v>
      </c>
      <c r="D38" s="101" t="s">
        <v>590</v>
      </c>
    </row>
    <row r="39" spans="2:4" ht="21.75" customHeight="1" x14ac:dyDescent="0.25">
      <c r="B39" s="147"/>
      <c r="C39" s="103" t="s">
        <v>587</v>
      </c>
      <c r="D39" s="101" t="s">
        <v>591</v>
      </c>
    </row>
    <row r="40" spans="2:4" ht="21.75" customHeight="1" x14ac:dyDescent="0.25">
      <c r="B40" s="147"/>
      <c r="C40" s="103" t="s">
        <v>588</v>
      </c>
      <c r="D40" s="101" t="s">
        <v>592</v>
      </c>
    </row>
    <row r="41" spans="2:4" ht="21.75" customHeight="1" x14ac:dyDescent="0.25">
      <c r="B41" s="147"/>
      <c r="C41" s="103" t="s">
        <v>589</v>
      </c>
      <c r="D41" s="101" t="s">
        <v>593</v>
      </c>
    </row>
    <row r="42" spans="2:4" ht="21.75" customHeight="1" x14ac:dyDescent="0.25">
      <c r="B42" s="147"/>
      <c r="C42" s="103" t="s">
        <v>594</v>
      </c>
      <c r="D42" s="145" t="s">
        <v>610</v>
      </c>
    </row>
    <row r="43" spans="2:4" ht="21.75" customHeight="1" x14ac:dyDescent="0.25">
      <c r="B43" s="147"/>
      <c r="C43" s="103" t="s">
        <v>608</v>
      </c>
      <c r="D43" s="146"/>
    </row>
    <row r="44" spans="2:4" ht="21.75" customHeight="1" x14ac:dyDescent="0.25">
      <c r="B44" s="147"/>
      <c r="C44" s="103" t="s">
        <v>595</v>
      </c>
      <c r="D44" s="145" t="s">
        <v>611</v>
      </c>
    </row>
    <row r="45" spans="2:4" ht="21.75" customHeight="1" x14ac:dyDescent="0.25">
      <c r="B45" s="147"/>
      <c r="C45" s="103" t="s">
        <v>609</v>
      </c>
      <c r="D45" s="146"/>
    </row>
    <row r="46" spans="2:4" ht="21.75" customHeight="1" x14ac:dyDescent="0.25">
      <c r="B46" s="147"/>
      <c r="C46" s="103" t="s">
        <v>596</v>
      </c>
      <c r="D46" s="145" t="s">
        <v>612</v>
      </c>
    </row>
    <row r="47" spans="2:4" ht="21.75" customHeight="1" x14ac:dyDescent="0.25">
      <c r="B47" s="147"/>
      <c r="C47" s="103" t="s">
        <v>607</v>
      </c>
      <c r="D47" s="146"/>
    </row>
    <row r="48" spans="2:4" ht="21.75" customHeight="1" x14ac:dyDescent="0.25">
      <c r="B48" s="147"/>
      <c r="C48" s="103" t="s">
        <v>597</v>
      </c>
      <c r="D48" s="145" t="s">
        <v>590</v>
      </c>
    </row>
    <row r="49" spans="2:4" ht="21.75" customHeight="1" x14ac:dyDescent="0.25">
      <c r="B49" s="147"/>
      <c r="C49" s="103" t="s">
        <v>606</v>
      </c>
      <c r="D49" s="146"/>
    </row>
    <row r="50" spans="2:4" ht="21.75" customHeight="1" x14ac:dyDescent="0.25">
      <c r="B50" s="147"/>
      <c r="C50" s="103" t="s">
        <v>598</v>
      </c>
      <c r="D50" s="145" t="s">
        <v>613</v>
      </c>
    </row>
    <row r="51" spans="2:4" ht="21.75" customHeight="1" x14ac:dyDescent="0.25">
      <c r="B51" s="147"/>
      <c r="C51" s="103" t="s">
        <v>605</v>
      </c>
      <c r="D51" s="146"/>
    </row>
    <row r="52" spans="2:4" ht="21.75" customHeight="1" x14ac:dyDescent="0.25">
      <c r="B52" s="147"/>
      <c r="C52" s="103" t="s">
        <v>599</v>
      </c>
      <c r="D52" s="145" t="s">
        <v>591</v>
      </c>
    </row>
    <row r="53" spans="2:4" ht="21.75" customHeight="1" x14ac:dyDescent="0.25">
      <c r="B53" s="147"/>
      <c r="C53" s="103" t="s">
        <v>604</v>
      </c>
      <c r="D53" s="146"/>
    </row>
    <row r="54" spans="2:4" ht="21.75" customHeight="1" x14ac:dyDescent="0.25">
      <c r="B54" s="147"/>
      <c r="C54" s="103" t="s">
        <v>600</v>
      </c>
      <c r="D54" s="145" t="s">
        <v>614</v>
      </c>
    </row>
    <row r="55" spans="2:4" ht="21.75" customHeight="1" x14ac:dyDescent="0.25">
      <c r="B55" s="147"/>
      <c r="C55" s="103" t="s">
        <v>603</v>
      </c>
      <c r="D55" s="146"/>
    </row>
    <row r="56" spans="2:4" ht="21.75" customHeight="1" x14ac:dyDescent="0.25">
      <c r="B56" s="147"/>
      <c r="C56" s="103" t="s">
        <v>601</v>
      </c>
      <c r="D56" s="101" t="s">
        <v>593</v>
      </c>
    </row>
    <row r="57" spans="2:4" ht="21.75" customHeight="1" x14ac:dyDescent="0.25">
      <c r="B57" s="144"/>
      <c r="C57" s="103" t="s">
        <v>602</v>
      </c>
      <c r="D57" s="101"/>
    </row>
    <row r="58" spans="2:4" ht="21.75" customHeight="1" x14ac:dyDescent="0.25">
      <c r="B58" s="110" t="s">
        <v>615</v>
      </c>
      <c r="C58" s="103"/>
      <c r="D58" s="101" t="s">
        <v>632</v>
      </c>
    </row>
    <row r="59" spans="2:4" ht="21.75" customHeight="1" x14ac:dyDescent="0.25">
      <c r="B59" s="110" t="s">
        <v>616</v>
      </c>
      <c r="C59" s="103"/>
      <c r="D59" s="101" t="s">
        <v>617</v>
      </c>
    </row>
    <row r="60" spans="2:4" ht="21.75" customHeight="1" x14ac:dyDescent="0.25">
      <c r="B60" s="110" t="s">
        <v>618</v>
      </c>
      <c r="C60" s="103"/>
      <c r="D60" s="101" t="s">
        <v>619</v>
      </c>
    </row>
    <row r="61" spans="2:4" ht="21.75" customHeight="1" x14ac:dyDescent="0.25">
      <c r="B61" s="110" t="s">
        <v>620</v>
      </c>
      <c r="C61" s="103"/>
      <c r="D61" s="101" t="s">
        <v>621</v>
      </c>
    </row>
    <row r="62" spans="2:4" ht="21.75" customHeight="1" x14ac:dyDescent="0.25">
      <c r="B62" s="110" t="s">
        <v>622</v>
      </c>
      <c r="C62" s="103"/>
      <c r="D62" s="101" t="s">
        <v>624</v>
      </c>
    </row>
    <row r="63" spans="2:4" ht="21.75" customHeight="1" x14ac:dyDescent="0.25">
      <c r="B63" s="110" t="s">
        <v>623</v>
      </c>
      <c r="C63" s="103"/>
      <c r="D63" s="101" t="s">
        <v>625</v>
      </c>
    </row>
    <row r="64" spans="2:4" ht="21.75" customHeight="1" x14ac:dyDescent="0.25">
      <c r="B64" s="110" t="s">
        <v>627</v>
      </c>
      <c r="C64" s="103"/>
      <c r="D64" s="101" t="s">
        <v>626</v>
      </c>
    </row>
    <row r="65" spans="2:4" ht="21.75" customHeight="1" x14ac:dyDescent="0.25">
      <c r="B65" s="110" t="s">
        <v>628</v>
      </c>
      <c r="C65" s="103"/>
      <c r="D65" s="101" t="s">
        <v>629</v>
      </c>
    </row>
    <row r="66" spans="2:4" ht="21.75" customHeight="1" x14ac:dyDescent="0.25">
      <c r="B66" s="110" t="s">
        <v>630</v>
      </c>
      <c r="C66" s="103"/>
      <c r="D66" s="101" t="s">
        <v>631</v>
      </c>
    </row>
    <row r="67" spans="2:4" ht="21.75" customHeight="1" x14ac:dyDescent="0.25">
      <c r="B67" s="110" t="s">
        <v>633</v>
      </c>
      <c r="C67" s="103"/>
      <c r="D67" s="101" t="s">
        <v>634</v>
      </c>
    </row>
    <row r="68" spans="2:4" ht="21.75" customHeight="1" x14ac:dyDescent="0.25">
      <c r="B68" s="110" t="s">
        <v>635</v>
      </c>
      <c r="C68" s="103"/>
      <c r="D68" s="101" t="s">
        <v>619</v>
      </c>
    </row>
    <row r="69" spans="2:4" ht="21.75" customHeight="1" x14ac:dyDescent="0.25">
      <c r="B69" s="143" t="s">
        <v>636</v>
      </c>
      <c r="C69" s="103" t="s">
        <v>637</v>
      </c>
      <c r="D69" s="145" t="s">
        <v>639</v>
      </c>
    </row>
    <row r="70" spans="2:4" ht="21.75" customHeight="1" x14ac:dyDescent="0.25">
      <c r="B70" s="144"/>
      <c r="C70" s="103" t="s">
        <v>638</v>
      </c>
      <c r="D70" s="146"/>
    </row>
    <row r="71" spans="2:4" ht="21.75" customHeight="1" x14ac:dyDescent="0.25">
      <c r="B71" s="110" t="s">
        <v>640</v>
      </c>
      <c r="C71" s="103"/>
      <c r="D71" s="101" t="s">
        <v>641</v>
      </c>
    </row>
    <row r="72" spans="2:4" ht="21.75" customHeight="1" x14ac:dyDescent="0.25">
      <c r="B72" s="143" t="s">
        <v>642</v>
      </c>
      <c r="C72" s="103" t="s">
        <v>643</v>
      </c>
      <c r="D72" s="101" t="s">
        <v>650</v>
      </c>
    </row>
    <row r="73" spans="2:4" ht="21.75" customHeight="1" x14ac:dyDescent="0.25">
      <c r="B73" s="147"/>
      <c r="C73" s="103" t="s">
        <v>644</v>
      </c>
      <c r="D73" s="101" t="s">
        <v>651</v>
      </c>
    </row>
    <row r="74" spans="2:4" ht="21.75" customHeight="1" x14ac:dyDescent="0.25">
      <c r="B74" s="147"/>
      <c r="C74" s="103" t="s">
        <v>645</v>
      </c>
      <c r="D74" s="101" t="s">
        <v>652</v>
      </c>
    </row>
    <row r="75" spans="2:4" ht="21.75" customHeight="1" x14ac:dyDescent="0.25">
      <c r="B75" s="147"/>
      <c r="C75" s="103" t="s">
        <v>646</v>
      </c>
      <c r="D75" s="101" t="s">
        <v>653</v>
      </c>
    </row>
    <row r="76" spans="2:4" ht="21.75" customHeight="1" x14ac:dyDescent="0.25">
      <c r="B76" s="147"/>
      <c r="C76" s="103" t="s">
        <v>647</v>
      </c>
      <c r="D76" s="101" t="s">
        <v>654</v>
      </c>
    </row>
    <row r="77" spans="2:4" ht="21.75" customHeight="1" x14ac:dyDescent="0.25">
      <c r="B77" s="147"/>
      <c r="C77" s="103" t="s">
        <v>648</v>
      </c>
      <c r="D77" s="101" t="s">
        <v>655</v>
      </c>
    </row>
    <row r="78" spans="2:4" ht="21.75" customHeight="1" x14ac:dyDescent="0.25">
      <c r="B78" s="144"/>
      <c r="C78" s="103" t="s">
        <v>649</v>
      </c>
      <c r="D78" s="101" t="s">
        <v>656</v>
      </c>
    </row>
    <row r="79" spans="2:4" ht="21.75" customHeight="1" x14ac:dyDescent="0.25">
      <c r="B79" s="110" t="s">
        <v>657</v>
      </c>
      <c r="C79" s="103"/>
      <c r="D79" s="101" t="s">
        <v>658</v>
      </c>
    </row>
    <row r="80" spans="2:4" ht="21.75" customHeight="1" x14ac:dyDescent="0.25">
      <c r="B80" s="110" t="s">
        <v>659</v>
      </c>
      <c r="C80" s="103"/>
      <c r="D80" s="101" t="s">
        <v>658</v>
      </c>
    </row>
    <row r="81" spans="2:4" ht="21.75" customHeight="1" x14ac:dyDescent="0.25">
      <c r="B81" s="110" t="s">
        <v>660</v>
      </c>
      <c r="C81" s="103"/>
      <c r="D81" s="101" t="s">
        <v>658</v>
      </c>
    </row>
    <row r="82" spans="2:4" ht="21.75" customHeight="1" x14ac:dyDescent="0.25">
      <c r="B82" s="110" t="s">
        <v>661</v>
      </c>
      <c r="C82" s="103"/>
      <c r="D82" s="101" t="s">
        <v>658</v>
      </c>
    </row>
    <row r="83" spans="2:4" ht="21.75" customHeight="1" x14ac:dyDescent="0.25">
      <c r="B83" s="110" t="s">
        <v>662</v>
      </c>
      <c r="C83" s="103"/>
      <c r="D83" s="101" t="s">
        <v>663</v>
      </c>
    </row>
    <row r="84" spans="2:4" ht="21.75" customHeight="1" x14ac:dyDescent="0.25">
      <c r="B84" s="104" t="s">
        <v>664</v>
      </c>
      <c r="C84" s="103"/>
      <c r="D84" s="101" t="s">
        <v>665</v>
      </c>
    </row>
    <row r="85" spans="2:4" ht="21.75" customHeight="1" x14ac:dyDescent="0.25">
      <c r="B85" s="104" t="s">
        <v>666</v>
      </c>
      <c r="C85" s="103"/>
      <c r="D85" s="101" t="s">
        <v>667</v>
      </c>
    </row>
    <row r="86" spans="2:4" ht="21.75" customHeight="1" x14ac:dyDescent="0.25">
      <c r="B86" s="143" t="s">
        <v>668</v>
      </c>
      <c r="C86" s="103" t="s">
        <v>669</v>
      </c>
      <c r="D86" s="101" t="s">
        <v>676</v>
      </c>
    </row>
    <row r="87" spans="2:4" ht="21.75" customHeight="1" x14ac:dyDescent="0.25">
      <c r="B87" s="147"/>
      <c r="C87" s="103" t="s">
        <v>670</v>
      </c>
      <c r="D87" s="101" t="s">
        <v>678</v>
      </c>
    </row>
    <row r="88" spans="2:4" ht="21.75" customHeight="1" x14ac:dyDescent="0.25">
      <c r="B88" s="147"/>
      <c r="C88" s="103" t="s">
        <v>671</v>
      </c>
      <c r="D88" s="101" t="s">
        <v>677</v>
      </c>
    </row>
    <row r="89" spans="2:4" ht="21.75" customHeight="1" x14ac:dyDescent="0.25">
      <c r="B89" s="147"/>
      <c r="C89" s="103" t="s">
        <v>672</v>
      </c>
      <c r="D89" s="101" t="s">
        <v>679</v>
      </c>
    </row>
    <row r="90" spans="2:4" ht="21.75" customHeight="1" x14ac:dyDescent="0.25">
      <c r="B90" s="147"/>
      <c r="C90" s="103" t="s">
        <v>675</v>
      </c>
      <c r="D90" s="101" t="s">
        <v>682</v>
      </c>
    </row>
    <row r="91" spans="2:4" ht="21.75" customHeight="1" x14ac:dyDescent="0.25">
      <c r="B91" s="147"/>
      <c r="C91" s="103" t="s">
        <v>673</v>
      </c>
      <c r="D91" s="101" t="s">
        <v>680</v>
      </c>
    </row>
    <row r="92" spans="2:4" ht="21.75" customHeight="1" x14ac:dyDescent="0.25">
      <c r="B92" s="144"/>
      <c r="C92" s="103" t="s">
        <v>674</v>
      </c>
      <c r="D92" s="101" t="s">
        <v>681</v>
      </c>
    </row>
    <row r="93" spans="2:4" ht="21.75" customHeight="1" x14ac:dyDescent="0.25">
      <c r="B93" s="104" t="s">
        <v>683</v>
      </c>
      <c r="C93" s="103"/>
      <c r="D93" s="101" t="s">
        <v>684</v>
      </c>
    </row>
    <row r="94" spans="2:4" ht="21.75" customHeight="1" x14ac:dyDescent="0.25">
      <c r="B94" s="104" t="s">
        <v>685</v>
      </c>
      <c r="C94" s="103"/>
      <c r="D94" s="101"/>
    </row>
    <row r="95" spans="2:4" ht="21.75" customHeight="1" x14ac:dyDescent="0.25">
      <c r="B95" s="104" t="s">
        <v>687</v>
      </c>
      <c r="C95" s="103"/>
      <c r="D95" s="101" t="s">
        <v>686</v>
      </c>
    </row>
    <row r="96" spans="2:4" ht="21.75" customHeight="1" x14ac:dyDescent="0.25">
      <c r="B96" s="104" t="s">
        <v>688</v>
      </c>
      <c r="C96" s="103"/>
      <c r="D96" s="101" t="s">
        <v>689</v>
      </c>
    </row>
    <row r="97" spans="2:4" ht="21.75" customHeight="1" x14ac:dyDescent="0.25">
      <c r="B97" s="104" t="s">
        <v>690</v>
      </c>
      <c r="C97" s="103"/>
      <c r="D97" s="101" t="s">
        <v>691</v>
      </c>
    </row>
    <row r="98" spans="2:4" ht="21.75" customHeight="1" x14ac:dyDescent="0.25">
      <c r="B98" s="104" t="s">
        <v>732</v>
      </c>
      <c r="C98" s="103"/>
      <c r="D98" s="111" t="s">
        <v>733</v>
      </c>
    </row>
    <row r="99" spans="2:4" ht="21.75" customHeight="1" x14ac:dyDescent="0.25">
      <c r="B99" s="104" t="s">
        <v>694</v>
      </c>
      <c r="C99" s="103"/>
      <c r="D99" s="101" t="s">
        <v>695</v>
      </c>
    </row>
    <row r="100" spans="2:4" ht="21.75" customHeight="1" x14ac:dyDescent="0.25">
      <c r="B100" s="104" t="s">
        <v>692</v>
      </c>
      <c r="C100" s="103"/>
      <c r="D100" s="101" t="s">
        <v>693</v>
      </c>
    </row>
    <row r="101" spans="2:4" ht="21.75" customHeight="1" x14ac:dyDescent="0.25">
      <c r="B101" s="104" t="s">
        <v>724</v>
      </c>
      <c r="C101" s="103"/>
      <c r="D101" s="101" t="s">
        <v>702</v>
      </c>
    </row>
    <row r="102" spans="2:4" ht="21.75" customHeight="1" x14ac:dyDescent="0.25">
      <c r="B102" s="104" t="s">
        <v>725</v>
      </c>
      <c r="C102" s="103"/>
      <c r="D102" s="101" t="s">
        <v>726</v>
      </c>
    </row>
    <row r="103" spans="2:4" ht="21.75" customHeight="1" x14ac:dyDescent="0.25">
      <c r="B103" s="104" t="s">
        <v>769</v>
      </c>
      <c r="C103" s="103"/>
      <c r="D103" s="112" t="s">
        <v>772</v>
      </c>
    </row>
    <row r="104" spans="2:4" ht="21.75" customHeight="1" x14ac:dyDescent="0.25">
      <c r="B104" s="104" t="s">
        <v>770</v>
      </c>
      <c r="C104" s="103"/>
      <c r="D104" s="112" t="s">
        <v>773</v>
      </c>
    </row>
    <row r="105" spans="2:4" ht="21.75" customHeight="1" x14ac:dyDescent="0.25">
      <c r="B105" s="104" t="s">
        <v>771</v>
      </c>
      <c r="C105" s="103"/>
      <c r="D105" s="112" t="s">
        <v>774</v>
      </c>
    </row>
    <row r="106" spans="2:4" ht="21.75" customHeight="1" x14ac:dyDescent="0.25">
      <c r="B106" s="104" t="s">
        <v>775</v>
      </c>
      <c r="C106" s="103"/>
      <c r="D106" s="112" t="s">
        <v>778</v>
      </c>
    </row>
    <row r="107" spans="2:4" ht="21.75" customHeight="1" x14ac:dyDescent="0.25">
      <c r="B107" s="104" t="s">
        <v>776</v>
      </c>
      <c r="C107" s="103"/>
      <c r="D107" s="112" t="s">
        <v>779</v>
      </c>
    </row>
    <row r="108" spans="2:4" ht="21.75" customHeight="1" x14ac:dyDescent="0.25">
      <c r="B108" s="104" t="s">
        <v>777</v>
      </c>
      <c r="C108" s="103"/>
      <c r="D108" s="112" t="s">
        <v>779</v>
      </c>
    </row>
    <row r="109" spans="2:4" ht="21.75" customHeight="1" x14ac:dyDescent="0.25">
      <c r="B109" s="104" t="s">
        <v>754</v>
      </c>
      <c r="C109" s="103"/>
      <c r="D109" s="112" t="s">
        <v>780</v>
      </c>
    </row>
    <row r="110" spans="2:4" ht="21.75" customHeight="1" x14ac:dyDescent="0.25">
      <c r="B110" s="104" t="s">
        <v>785</v>
      </c>
      <c r="C110" s="103"/>
      <c r="D110" s="112" t="s">
        <v>787</v>
      </c>
    </row>
    <row r="111" spans="2:4" ht="21.75" customHeight="1" x14ac:dyDescent="0.25">
      <c r="B111" s="104" t="s">
        <v>786</v>
      </c>
      <c r="C111" s="103"/>
      <c r="D111" s="112" t="s">
        <v>779</v>
      </c>
    </row>
    <row r="112" spans="2:4" ht="21.75" customHeight="1" x14ac:dyDescent="0.25">
      <c r="B112" s="121" t="s">
        <v>848</v>
      </c>
      <c r="C112" s="103"/>
      <c r="D112" s="120" t="s">
        <v>849</v>
      </c>
    </row>
    <row r="113" spans="2:4" ht="21.75" customHeight="1" x14ac:dyDescent="0.25">
      <c r="B113" s="143" t="s">
        <v>812</v>
      </c>
      <c r="C113" s="103" t="s">
        <v>805</v>
      </c>
      <c r="D113" s="145" t="s">
        <v>813</v>
      </c>
    </row>
    <row r="114" spans="2:4" ht="21.75" customHeight="1" x14ac:dyDescent="0.25">
      <c r="B114" s="147"/>
      <c r="C114" s="103" t="s">
        <v>806</v>
      </c>
      <c r="D114" s="151"/>
    </row>
    <row r="115" spans="2:4" ht="21.75" customHeight="1" x14ac:dyDescent="0.25">
      <c r="B115" s="147"/>
      <c r="C115" s="103" t="s">
        <v>807</v>
      </c>
      <c r="D115" s="151"/>
    </row>
    <row r="116" spans="2:4" ht="21.75" customHeight="1" x14ac:dyDescent="0.25">
      <c r="B116" s="147"/>
      <c r="C116" s="103" t="s">
        <v>808</v>
      </c>
      <c r="D116" s="151"/>
    </row>
    <row r="117" spans="2:4" ht="21.75" customHeight="1" x14ac:dyDescent="0.25">
      <c r="B117" s="147"/>
      <c r="C117" s="103" t="s">
        <v>809</v>
      </c>
      <c r="D117" s="151"/>
    </row>
    <row r="118" spans="2:4" ht="21.75" customHeight="1" x14ac:dyDescent="0.25">
      <c r="B118" s="147"/>
      <c r="C118" s="103" t="s">
        <v>810</v>
      </c>
      <c r="D118" s="151"/>
    </row>
    <row r="119" spans="2:4" ht="21.75" customHeight="1" x14ac:dyDescent="0.25">
      <c r="B119" s="144"/>
      <c r="C119" s="103" t="s">
        <v>811</v>
      </c>
      <c r="D119" s="146"/>
    </row>
    <row r="120" spans="2:4" ht="21.75" customHeight="1" x14ac:dyDescent="0.25">
      <c r="B120" s="104" t="s">
        <v>815</v>
      </c>
      <c r="C120" s="103"/>
      <c r="D120" s="118" t="s">
        <v>619</v>
      </c>
    </row>
    <row r="121" spans="2:4" ht="21.75" customHeight="1" x14ac:dyDescent="0.25">
      <c r="B121" s="104" t="s">
        <v>814</v>
      </c>
      <c r="C121" s="103"/>
      <c r="D121" s="118" t="s">
        <v>617</v>
      </c>
    </row>
    <row r="122" spans="2:4" ht="21.75" customHeight="1" x14ac:dyDescent="0.25">
      <c r="B122" s="104" t="s">
        <v>850</v>
      </c>
      <c r="C122" s="103"/>
      <c r="D122" s="118" t="s">
        <v>851</v>
      </c>
    </row>
    <row r="123" spans="2:4" ht="21.75" customHeight="1" x14ac:dyDescent="0.25">
      <c r="B123" s="104" t="s">
        <v>852</v>
      </c>
      <c r="C123" s="103"/>
      <c r="D123" s="119" t="s">
        <v>853</v>
      </c>
    </row>
    <row r="124" spans="2:4" ht="21.75" customHeight="1" x14ac:dyDescent="0.25">
      <c r="B124" s="104" t="s">
        <v>854</v>
      </c>
      <c r="C124" s="103"/>
      <c r="D124" s="119" t="s">
        <v>856</v>
      </c>
    </row>
    <row r="125" spans="2:4" ht="21.75" customHeight="1" x14ac:dyDescent="0.25">
      <c r="B125" s="104" t="s">
        <v>855</v>
      </c>
      <c r="C125" s="103"/>
      <c r="D125" s="119" t="s">
        <v>857</v>
      </c>
    </row>
    <row r="126" spans="2:4" ht="21.75" customHeight="1" x14ac:dyDescent="0.25">
      <c r="B126" s="104" t="s">
        <v>869</v>
      </c>
      <c r="C126" s="103"/>
      <c r="D126" s="119" t="s">
        <v>872</v>
      </c>
    </row>
    <row r="127" spans="2:4" ht="21.75" customHeight="1" x14ac:dyDescent="0.25">
      <c r="B127" s="104" t="s">
        <v>870</v>
      </c>
      <c r="C127" s="103"/>
      <c r="D127" s="119" t="s">
        <v>871</v>
      </c>
    </row>
    <row r="128" spans="2:4" ht="21.75" customHeight="1" x14ac:dyDescent="0.25">
      <c r="B128" s="104" t="s">
        <v>920</v>
      </c>
      <c r="C128" s="103"/>
      <c r="D128" s="122" t="s">
        <v>921</v>
      </c>
    </row>
    <row r="129" spans="2:4" ht="21.75" customHeight="1" x14ac:dyDescent="0.25">
      <c r="B129" s="104" t="s">
        <v>919</v>
      </c>
      <c r="C129" s="103"/>
      <c r="D129" s="122" t="s">
        <v>922</v>
      </c>
    </row>
    <row r="130" spans="2:4" ht="21.75" customHeight="1" x14ac:dyDescent="0.25">
      <c r="B130" s="104" t="s">
        <v>938</v>
      </c>
      <c r="C130" s="103"/>
      <c r="D130" s="118"/>
    </row>
    <row r="131" spans="2:4" ht="21.75" customHeight="1" x14ac:dyDescent="0.25">
      <c r="B131" s="104" t="s">
        <v>939</v>
      </c>
      <c r="C131" s="103"/>
      <c r="D131" s="118" t="s">
        <v>940</v>
      </c>
    </row>
    <row r="132" spans="2:4" ht="21.75" customHeight="1" x14ac:dyDescent="0.25">
      <c r="B132" s="104" t="s">
        <v>941</v>
      </c>
      <c r="C132" s="103"/>
      <c r="D132" s="118" t="s">
        <v>942</v>
      </c>
    </row>
    <row r="133" spans="2:4" ht="21.75" customHeight="1" x14ac:dyDescent="0.25">
      <c r="B133" s="104" t="s">
        <v>943</v>
      </c>
      <c r="C133" s="103"/>
      <c r="D133" s="118" t="s">
        <v>944</v>
      </c>
    </row>
    <row r="134" spans="2:4" ht="21.75" customHeight="1" x14ac:dyDescent="0.25">
      <c r="B134" s="104" t="s">
        <v>995</v>
      </c>
      <c r="C134" s="103"/>
      <c r="D134" s="118" t="s">
        <v>1004</v>
      </c>
    </row>
    <row r="135" spans="2:4" ht="21.75" customHeight="1" x14ac:dyDescent="0.25">
      <c r="B135" s="104" t="s">
        <v>996</v>
      </c>
      <c r="C135" s="103"/>
      <c r="D135" s="118" t="s">
        <v>1005</v>
      </c>
    </row>
    <row r="136" spans="2:4" ht="21.75" customHeight="1" x14ac:dyDescent="0.25">
      <c r="B136" s="104" t="s">
        <v>997</v>
      </c>
      <c r="C136" s="103"/>
      <c r="D136" s="127" t="s">
        <v>1006</v>
      </c>
    </row>
    <row r="137" spans="2:4" ht="21.75" customHeight="1" x14ac:dyDescent="0.25">
      <c r="B137" s="104" t="s">
        <v>998</v>
      </c>
      <c r="C137" s="103"/>
      <c r="D137" s="126" t="s">
        <v>1008</v>
      </c>
    </row>
    <row r="138" spans="2:4" ht="21.75" customHeight="1" x14ac:dyDescent="0.25">
      <c r="B138" s="104" t="s">
        <v>999</v>
      </c>
      <c r="C138" s="103"/>
      <c r="D138" s="127" t="s">
        <v>1007</v>
      </c>
    </row>
    <row r="139" spans="2:4" ht="21.75" customHeight="1" x14ac:dyDescent="0.25">
      <c r="B139" s="104" t="s">
        <v>1000</v>
      </c>
      <c r="C139" s="103"/>
      <c r="D139" s="127" t="s">
        <v>1009</v>
      </c>
    </row>
    <row r="140" spans="2:4" ht="21.75" customHeight="1" x14ac:dyDescent="0.25">
      <c r="B140" s="104" t="s">
        <v>1001</v>
      </c>
      <c r="C140" s="103"/>
      <c r="D140" s="127" t="s">
        <v>1010</v>
      </c>
    </row>
    <row r="141" spans="2:4" ht="21.75" customHeight="1" x14ac:dyDescent="0.25">
      <c r="B141" s="148" t="s">
        <v>1002</v>
      </c>
      <c r="C141" s="103" t="s">
        <v>1003</v>
      </c>
      <c r="D141" s="145" t="s">
        <v>1011</v>
      </c>
    </row>
    <row r="142" spans="2:4" ht="21.75" customHeight="1" x14ac:dyDescent="0.25">
      <c r="B142" s="150"/>
      <c r="C142" s="103" t="s">
        <v>1012</v>
      </c>
      <c r="D142" s="151"/>
    </row>
    <row r="143" spans="2:4" ht="21.75" customHeight="1" x14ac:dyDescent="0.25">
      <c r="B143" s="149"/>
      <c r="C143" s="103" t="s">
        <v>1013</v>
      </c>
      <c r="D143" s="146"/>
    </row>
    <row r="144" spans="2:4" ht="21.75" customHeight="1" x14ac:dyDescent="0.25">
      <c r="B144" s="104" t="s">
        <v>1019</v>
      </c>
      <c r="C144" s="103"/>
      <c r="D144" s="127" t="s">
        <v>1148</v>
      </c>
    </row>
    <row r="145" spans="2:4" ht="21.75" customHeight="1" x14ac:dyDescent="0.25">
      <c r="B145" s="148" t="s">
        <v>1020</v>
      </c>
      <c r="C145" s="103" t="s">
        <v>1024</v>
      </c>
      <c r="D145" s="145" t="s">
        <v>1031</v>
      </c>
    </row>
    <row r="146" spans="2:4" ht="21.75" customHeight="1" x14ac:dyDescent="0.25">
      <c r="B146" s="150"/>
      <c r="C146" s="103" t="s">
        <v>1025</v>
      </c>
      <c r="D146" s="151"/>
    </row>
    <row r="147" spans="2:4" ht="21.75" customHeight="1" x14ac:dyDescent="0.25">
      <c r="B147" s="150"/>
      <c r="C147" s="103" t="s">
        <v>1026</v>
      </c>
      <c r="D147" s="151"/>
    </row>
    <row r="148" spans="2:4" ht="21.75" customHeight="1" x14ac:dyDescent="0.25">
      <c r="B148" s="150"/>
      <c r="C148" s="103" t="s">
        <v>1027</v>
      </c>
      <c r="D148" s="151"/>
    </row>
    <row r="149" spans="2:4" ht="21.75" customHeight="1" x14ac:dyDescent="0.25">
      <c r="B149" s="150"/>
      <c r="C149" s="103" t="s">
        <v>1028</v>
      </c>
      <c r="D149" s="151"/>
    </row>
    <row r="150" spans="2:4" ht="21.75" customHeight="1" x14ac:dyDescent="0.25">
      <c r="B150" s="150"/>
      <c r="C150" s="103" t="s">
        <v>1029</v>
      </c>
      <c r="D150" s="151"/>
    </row>
    <row r="151" spans="2:4" ht="21.75" customHeight="1" x14ac:dyDescent="0.25">
      <c r="B151" s="149"/>
      <c r="C151" s="103" t="s">
        <v>1030</v>
      </c>
      <c r="D151" s="146"/>
    </row>
    <row r="152" spans="2:4" ht="21.75" customHeight="1" x14ac:dyDescent="0.25">
      <c r="B152" s="104" t="s">
        <v>1021</v>
      </c>
      <c r="C152" s="103"/>
      <c r="D152" s="127" t="s">
        <v>1053</v>
      </c>
    </row>
    <row r="153" spans="2:4" ht="21.75" customHeight="1" x14ac:dyDescent="0.25">
      <c r="B153" s="104" t="s">
        <v>1022</v>
      </c>
      <c r="C153" s="103"/>
      <c r="D153" s="127" t="s">
        <v>1054</v>
      </c>
    </row>
    <row r="154" spans="2:4" ht="21.75" customHeight="1" x14ac:dyDescent="0.25">
      <c r="B154" s="104" t="s">
        <v>1023</v>
      </c>
      <c r="C154" s="103"/>
      <c r="D154" s="127" t="s">
        <v>1055</v>
      </c>
    </row>
    <row r="155" spans="2:4" ht="21.75" customHeight="1" x14ac:dyDescent="0.25">
      <c r="B155" s="104" t="s">
        <v>1046</v>
      </c>
      <c r="C155" s="103"/>
      <c r="D155" s="127" t="s">
        <v>1057</v>
      </c>
    </row>
    <row r="156" spans="2:4" ht="21.75" customHeight="1" x14ac:dyDescent="0.25">
      <c r="B156" s="104" t="s">
        <v>1047</v>
      </c>
      <c r="C156" s="103"/>
      <c r="D156" s="127" t="s">
        <v>1056</v>
      </c>
    </row>
    <row r="157" spans="2:4" ht="21.75" customHeight="1" x14ac:dyDescent="0.25">
      <c r="B157" s="104" t="s">
        <v>1048</v>
      </c>
      <c r="C157" s="103"/>
      <c r="D157" s="127" t="s">
        <v>1058</v>
      </c>
    </row>
    <row r="158" spans="2:4" ht="21.75" customHeight="1" x14ac:dyDescent="0.25">
      <c r="B158" s="104" t="s">
        <v>1049</v>
      </c>
      <c r="C158" s="103"/>
      <c r="D158" s="118" t="s">
        <v>1059</v>
      </c>
    </row>
    <row r="159" spans="2:4" ht="21.75" customHeight="1" x14ac:dyDescent="0.25">
      <c r="B159" s="104" t="s">
        <v>1050</v>
      </c>
      <c r="C159" s="103"/>
      <c r="D159" s="118" t="s">
        <v>1060</v>
      </c>
    </row>
    <row r="160" spans="2:4" ht="21.75" customHeight="1" x14ac:dyDescent="0.25">
      <c r="B160" s="104" t="s">
        <v>1051</v>
      </c>
      <c r="C160" s="103"/>
      <c r="D160" s="129" t="s">
        <v>1062</v>
      </c>
    </row>
    <row r="161" spans="2:4" ht="21.75" customHeight="1" x14ac:dyDescent="0.25">
      <c r="B161" s="104" t="s">
        <v>1052</v>
      </c>
      <c r="C161" s="103"/>
      <c r="D161" s="118" t="s">
        <v>1061</v>
      </c>
    </row>
    <row r="162" spans="2:4" ht="21.75" customHeight="1" x14ac:dyDescent="0.25">
      <c r="B162" s="104" t="s">
        <v>1149</v>
      </c>
      <c r="C162" s="103"/>
      <c r="D162" s="131" t="s">
        <v>1193</v>
      </c>
    </row>
    <row r="163" spans="2:4" ht="21.75" customHeight="1" x14ac:dyDescent="0.25">
      <c r="B163" s="104" t="s">
        <v>1150</v>
      </c>
      <c r="C163" s="103"/>
      <c r="D163" s="109" t="s">
        <v>1194</v>
      </c>
    </row>
    <row r="164" spans="2:4" ht="21.75" customHeight="1" x14ac:dyDescent="0.25">
      <c r="B164" s="104" t="s">
        <v>1151</v>
      </c>
      <c r="C164" s="103"/>
      <c r="D164" s="131" t="s">
        <v>1193</v>
      </c>
    </row>
    <row r="165" spans="2:4" ht="21.75" customHeight="1" x14ac:dyDescent="0.25">
      <c r="B165" s="104" t="s">
        <v>1152</v>
      </c>
      <c r="C165" s="103"/>
      <c r="D165" s="131" t="s">
        <v>1193</v>
      </c>
    </row>
    <row r="166" spans="2:4" ht="21.75" customHeight="1" x14ac:dyDescent="0.25">
      <c r="B166" s="104" t="s">
        <v>1153</v>
      </c>
      <c r="C166" s="103"/>
      <c r="D166" s="131" t="s">
        <v>964</v>
      </c>
    </row>
    <row r="167" spans="2:4" ht="21.75" customHeight="1" x14ac:dyDescent="0.25">
      <c r="B167" s="104" t="s">
        <v>1154</v>
      </c>
      <c r="C167" s="103"/>
      <c r="D167" s="131" t="s">
        <v>1195</v>
      </c>
    </row>
    <row r="168" spans="2:4" ht="21.75" customHeight="1" x14ac:dyDescent="0.25">
      <c r="B168" s="104" t="s">
        <v>1155</v>
      </c>
      <c r="C168" s="103"/>
      <c r="D168" s="131" t="s">
        <v>1196</v>
      </c>
    </row>
    <row r="169" spans="2:4" ht="38.25" x14ac:dyDescent="0.25">
      <c r="B169" s="104" t="s">
        <v>1156</v>
      </c>
      <c r="C169" s="103"/>
      <c r="D169" s="129" t="s">
        <v>1197</v>
      </c>
    </row>
    <row r="170" spans="2:4" ht="25.5" x14ac:dyDescent="0.25">
      <c r="B170" s="104" t="s">
        <v>1157</v>
      </c>
      <c r="C170" s="103"/>
      <c r="D170" s="129" t="s">
        <v>1198</v>
      </c>
    </row>
    <row r="171" spans="2:4" ht="25.5" x14ac:dyDescent="0.25">
      <c r="B171" s="104" t="s">
        <v>1158</v>
      </c>
      <c r="C171" s="103"/>
      <c r="D171" s="131" t="s">
        <v>1199</v>
      </c>
    </row>
    <row r="172" spans="2:4" ht="25.5" x14ac:dyDescent="0.25">
      <c r="B172" s="104" t="s">
        <v>1159</v>
      </c>
      <c r="C172" s="103"/>
      <c r="D172" s="129" t="s">
        <v>1201</v>
      </c>
    </row>
    <row r="173" spans="2:4" ht="25.5" x14ac:dyDescent="0.25">
      <c r="B173" s="104" t="s">
        <v>1160</v>
      </c>
      <c r="C173" s="103"/>
      <c r="D173" s="131" t="s">
        <v>1200</v>
      </c>
    </row>
    <row r="174" spans="2:4" ht="25.5" x14ac:dyDescent="0.25">
      <c r="B174" s="104" t="s">
        <v>1161</v>
      </c>
      <c r="C174" s="103"/>
      <c r="D174" s="131" t="s">
        <v>1220</v>
      </c>
    </row>
    <row r="175" spans="2:4" ht="25.5" x14ac:dyDescent="0.25">
      <c r="B175" s="104" t="s">
        <v>1162</v>
      </c>
      <c r="C175" s="103"/>
      <c r="D175" s="131" t="s">
        <v>1218</v>
      </c>
    </row>
    <row r="176" spans="2:4" ht="25.5" x14ac:dyDescent="0.25">
      <c r="B176" s="104" t="s">
        <v>1163</v>
      </c>
      <c r="C176" s="103"/>
      <c r="D176" s="131" t="s">
        <v>1217</v>
      </c>
    </row>
    <row r="177" spans="2:4" ht="25.5" x14ac:dyDescent="0.25">
      <c r="B177" s="104" t="s">
        <v>1164</v>
      </c>
      <c r="C177" s="103"/>
      <c r="D177" s="131" t="s">
        <v>1215</v>
      </c>
    </row>
    <row r="178" spans="2:4" ht="25.5" x14ac:dyDescent="0.25">
      <c r="B178" s="104" t="s">
        <v>1165</v>
      </c>
      <c r="C178" s="103"/>
      <c r="D178" s="131" t="s">
        <v>1202</v>
      </c>
    </row>
    <row r="179" spans="2:4" ht="25.5" x14ac:dyDescent="0.25">
      <c r="B179" s="104" t="s">
        <v>1166</v>
      </c>
      <c r="C179" s="103"/>
      <c r="D179" s="131" t="s">
        <v>1219</v>
      </c>
    </row>
    <row r="180" spans="2:4" ht="38.25" x14ac:dyDescent="0.25">
      <c r="B180" s="104" t="s">
        <v>1167</v>
      </c>
      <c r="C180" s="103"/>
      <c r="D180" s="109" t="s">
        <v>1216</v>
      </c>
    </row>
    <row r="181" spans="2:4" ht="25.5" x14ac:dyDescent="0.25">
      <c r="B181" s="104" t="s">
        <v>1168</v>
      </c>
      <c r="C181" s="103" t="s">
        <v>1221</v>
      </c>
      <c r="D181" s="131" t="s">
        <v>1203</v>
      </c>
    </row>
    <row r="182" spans="2:4" ht="38.25" x14ac:dyDescent="0.25">
      <c r="B182" s="104" t="s">
        <v>1169</v>
      </c>
      <c r="C182" s="103"/>
      <c r="D182" s="131" t="s">
        <v>1204</v>
      </c>
    </row>
    <row r="183" spans="2:4" ht="25.5" x14ac:dyDescent="0.25">
      <c r="B183" s="104" t="s">
        <v>1170</v>
      </c>
      <c r="C183" s="103"/>
      <c r="D183" s="131" t="s">
        <v>1205</v>
      </c>
    </row>
    <row r="184" spans="2:4" ht="25.5" x14ac:dyDescent="0.25">
      <c r="B184" s="104" t="s">
        <v>1171</v>
      </c>
      <c r="C184" s="103"/>
      <c r="D184" s="131" t="s">
        <v>1206</v>
      </c>
    </row>
    <row r="185" spans="2:4" ht="38.25" x14ac:dyDescent="0.25">
      <c r="B185" s="104" t="s">
        <v>1172</v>
      </c>
      <c r="C185" s="103" t="s">
        <v>1235</v>
      </c>
      <c r="D185" s="131" t="s">
        <v>1207</v>
      </c>
    </row>
    <row r="186" spans="2:4" ht="25.5" x14ac:dyDescent="0.25">
      <c r="B186" s="104" t="s">
        <v>1173</v>
      </c>
      <c r="C186" s="103"/>
      <c r="D186" s="131" t="s">
        <v>1222</v>
      </c>
    </row>
    <row r="187" spans="2:4" ht="25.5" x14ac:dyDescent="0.25">
      <c r="B187" s="104" t="s">
        <v>1174</v>
      </c>
      <c r="C187" s="103"/>
      <c r="D187" s="131" t="s">
        <v>1208</v>
      </c>
    </row>
    <row r="188" spans="2:4" ht="25.5" x14ac:dyDescent="0.25">
      <c r="B188" s="104" t="s">
        <v>1175</v>
      </c>
      <c r="C188" s="103"/>
      <c r="D188" s="131" t="s">
        <v>1223</v>
      </c>
    </row>
    <row r="189" spans="2:4" ht="38.25" x14ac:dyDescent="0.25">
      <c r="B189" s="104" t="s">
        <v>1176</v>
      </c>
      <c r="C189" s="103"/>
      <c r="D189" s="131" t="s">
        <v>1224</v>
      </c>
    </row>
    <row r="190" spans="2:4" ht="38.25" x14ac:dyDescent="0.25">
      <c r="B190" s="104" t="s">
        <v>1177</v>
      </c>
      <c r="C190" s="103"/>
      <c r="D190" s="131" t="s">
        <v>1225</v>
      </c>
    </row>
    <row r="191" spans="2:4" ht="25.5" x14ac:dyDescent="0.25">
      <c r="B191" s="104" t="s">
        <v>1178</v>
      </c>
      <c r="C191" s="103"/>
      <c r="D191" s="131" t="s">
        <v>1209</v>
      </c>
    </row>
    <row r="192" spans="2:4" ht="25.5" x14ac:dyDescent="0.25">
      <c r="B192" s="104" t="s">
        <v>1179</v>
      </c>
      <c r="C192" s="103"/>
      <c r="D192" s="131" t="s">
        <v>1226</v>
      </c>
    </row>
    <row r="193" spans="2:4" ht="25.5" x14ac:dyDescent="0.25">
      <c r="B193" s="104" t="s">
        <v>1180</v>
      </c>
      <c r="C193" s="103"/>
      <c r="D193" s="131" t="s">
        <v>1210</v>
      </c>
    </row>
    <row r="194" spans="2:4" x14ac:dyDescent="0.25">
      <c r="B194" s="104" t="s">
        <v>1181</v>
      </c>
      <c r="C194" s="103"/>
      <c r="D194" s="131" t="s">
        <v>1211</v>
      </c>
    </row>
    <row r="195" spans="2:4" ht="38.25" x14ac:dyDescent="0.25">
      <c r="B195" s="104" t="s">
        <v>1182</v>
      </c>
      <c r="C195" s="103"/>
      <c r="D195" s="131" t="s">
        <v>1227</v>
      </c>
    </row>
    <row r="196" spans="2:4" ht="38.25" x14ac:dyDescent="0.25">
      <c r="B196" s="104" t="s">
        <v>1183</v>
      </c>
      <c r="C196" s="103"/>
      <c r="D196" s="131" t="s">
        <v>1228</v>
      </c>
    </row>
    <row r="197" spans="2:4" ht="25.5" x14ac:dyDescent="0.25">
      <c r="B197" s="104" t="s">
        <v>1184</v>
      </c>
      <c r="C197" s="103"/>
      <c r="D197" s="131" t="s">
        <v>1229</v>
      </c>
    </row>
    <row r="198" spans="2:4" ht="25.5" x14ac:dyDescent="0.25">
      <c r="B198" s="104" t="s">
        <v>1185</v>
      </c>
      <c r="C198" s="103"/>
      <c r="D198" s="131" t="s">
        <v>1212</v>
      </c>
    </row>
    <row r="199" spans="2:4" ht="25.5" x14ac:dyDescent="0.25">
      <c r="B199" s="104" t="s">
        <v>1186</v>
      </c>
      <c r="C199" s="103"/>
      <c r="D199" s="131" t="s">
        <v>1213</v>
      </c>
    </row>
    <row r="200" spans="2:4" ht="25.5" x14ac:dyDescent="0.25">
      <c r="B200" s="104" t="s">
        <v>1187</v>
      </c>
      <c r="C200" s="103"/>
      <c r="D200" s="131" t="s">
        <v>1230</v>
      </c>
    </row>
    <row r="201" spans="2:4" ht="25.5" x14ac:dyDescent="0.25">
      <c r="B201" s="104" t="s">
        <v>1188</v>
      </c>
      <c r="C201" s="103"/>
      <c r="D201" s="131" t="s">
        <v>1231</v>
      </c>
    </row>
    <row r="202" spans="2:4" ht="25.5" x14ac:dyDescent="0.25">
      <c r="B202" s="104" t="s">
        <v>1189</v>
      </c>
      <c r="C202" s="103"/>
      <c r="D202" s="131" t="s">
        <v>1214</v>
      </c>
    </row>
    <row r="203" spans="2:4" ht="25.5" x14ac:dyDescent="0.25">
      <c r="B203" s="104" t="s">
        <v>1190</v>
      </c>
      <c r="C203" s="103"/>
      <c r="D203" s="131" t="s">
        <v>1232</v>
      </c>
    </row>
    <row r="204" spans="2:4" ht="38.25" x14ac:dyDescent="0.25">
      <c r="B204" s="104" t="s">
        <v>1191</v>
      </c>
      <c r="C204" s="103"/>
      <c r="D204" s="131" t="s">
        <v>1233</v>
      </c>
    </row>
    <row r="205" spans="2:4" ht="25.5" x14ac:dyDescent="0.25">
      <c r="B205" s="104" t="s">
        <v>1192</v>
      </c>
      <c r="C205" s="103"/>
      <c r="D205" s="131" t="s">
        <v>1234</v>
      </c>
    </row>
    <row r="206" spans="2:4" ht="25.5" x14ac:dyDescent="0.25">
      <c r="B206" s="104" t="s">
        <v>1265</v>
      </c>
      <c r="C206" s="103"/>
      <c r="D206" s="131"/>
    </row>
    <row r="207" spans="2:4" ht="25.5" x14ac:dyDescent="0.25">
      <c r="B207" s="104" t="s">
        <v>1304</v>
      </c>
      <c r="C207" s="103"/>
      <c r="D207" s="134"/>
    </row>
    <row r="208" spans="2:4" ht="25.5" x14ac:dyDescent="0.25">
      <c r="B208" s="104" t="s">
        <v>1266</v>
      </c>
      <c r="C208" s="103"/>
      <c r="D208" s="129" t="s">
        <v>1303</v>
      </c>
    </row>
    <row r="209" spans="2:4" ht="38.25" customHeight="1" x14ac:dyDescent="0.25">
      <c r="B209" s="148" t="s">
        <v>1276</v>
      </c>
      <c r="C209" s="103" t="s">
        <v>1305</v>
      </c>
      <c r="D209" s="145" t="s">
        <v>1307</v>
      </c>
    </row>
    <row r="210" spans="2:4" x14ac:dyDescent="0.25">
      <c r="B210" s="149"/>
      <c r="C210" s="103" t="s">
        <v>1306</v>
      </c>
      <c r="D210" s="146"/>
    </row>
    <row r="211" spans="2:4" ht="25.5" x14ac:dyDescent="0.25">
      <c r="B211" s="104" t="s">
        <v>1277</v>
      </c>
      <c r="C211" s="103"/>
      <c r="D211" s="133" t="s">
        <v>1308</v>
      </c>
    </row>
    <row r="212" spans="2:4" ht="25.5" x14ac:dyDescent="0.25">
      <c r="B212" s="104" t="s">
        <v>1278</v>
      </c>
      <c r="C212" s="103"/>
      <c r="D212" s="133" t="s">
        <v>1309</v>
      </c>
    </row>
    <row r="213" spans="2:4" ht="25.5" x14ac:dyDescent="0.25">
      <c r="B213" s="104" t="s">
        <v>1279</v>
      </c>
      <c r="C213" s="103"/>
      <c r="D213" s="133" t="s">
        <v>1310</v>
      </c>
    </row>
    <row r="214" spans="2:4" ht="25.5" x14ac:dyDescent="0.25">
      <c r="B214" s="104" t="s">
        <v>1280</v>
      </c>
      <c r="C214" s="103"/>
      <c r="D214" s="133" t="s">
        <v>1311</v>
      </c>
    </row>
    <row r="215" spans="2:4" ht="25.5" x14ac:dyDescent="0.25">
      <c r="B215" s="104" t="s">
        <v>1281</v>
      </c>
      <c r="C215" s="103"/>
      <c r="D215" s="133" t="s">
        <v>1312</v>
      </c>
    </row>
    <row r="216" spans="2:4" ht="38.25" x14ac:dyDescent="0.25">
      <c r="B216" s="104" t="s">
        <v>1282</v>
      </c>
      <c r="C216" s="103"/>
      <c r="D216" s="133" t="s">
        <v>1313</v>
      </c>
    </row>
    <row r="217" spans="2:4" ht="38.25" x14ac:dyDescent="0.25">
      <c r="B217" s="104" t="s">
        <v>1283</v>
      </c>
      <c r="C217" s="103"/>
      <c r="D217" s="133" t="s">
        <v>1314</v>
      </c>
    </row>
    <row r="218" spans="2:4" ht="25.5" x14ac:dyDescent="0.25">
      <c r="B218" s="104" t="s">
        <v>1284</v>
      </c>
      <c r="C218" s="103"/>
      <c r="D218" s="133" t="s">
        <v>1315</v>
      </c>
    </row>
    <row r="219" spans="2:4" ht="51" x14ac:dyDescent="0.25">
      <c r="B219" s="104" t="s">
        <v>1285</v>
      </c>
      <c r="C219" s="103"/>
      <c r="D219" s="133" t="s">
        <v>1316</v>
      </c>
    </row>
    <row r="220" spans="2:4" ht="25.5" x14ac:dyDescent="0.25">
      <c r="B220" s="104" t="s">
        <v>1286</v>
      </c>
      <c r="C220" s="103"/>
      <c r="D220" s="133" t="s">
        <v>1317</v>
      </c>
    </row>
    <row r="221" spans="2:4" ht="25.5" x14ac:dyDescent="0.25">
      <c r="B221" s="104" t="s">
        <v>1287</v>
      </c>
      <c r="C221" s="103"/>
      <c r="D221" s="133" t="s">
        <v>1318</v>
      </c>
    </row>
    <row r="222" spans="2:4" ht="25.5" x14ac:dyDescent="0.25">
      <c r="B222" s="104" t="s">
        <v>1288</v>
      </c>
      <c r="C222" s="103"/>
      <c r="D222" s="133"/>
    </row>
    <row r="223" spans="2:4" ht="25.5" x14ac:dyDescent="0.25">
      <c r="B223" s="104" t="s">
        <v>1289</v>
      </c>
      <c r="C223" s="103"/>
      <c r="D223" s="133"/>
    </row>
    <row r="224" spans="2:4" ht="38.25" x14ac:dyDescent="0.25">
      <c r="B224" s="104" t="s">
        <v>1290</v>
      </c>
      <c r="C224" s="103"/>
      <c r="D224" s="133"/>
    </row>
    <row r="225" spans="2:4" ht="38.25" x14ac:dyDescent="0.25">
      <c r="B225" s="104" t="s">
        <v>1291</v>
      </c>
      <c r="C225" s="103"/>
      <c r="D225" s="133"/>
    </row>
    <row r="226" spans="2:4" ht="25.5" x14ac:dyDescent="0.25">
      <c r="B226" s="104" t="s">
        <v>1292</v>
      </c>
      <c r="C226" s="103"/>
      <c r="D226" s="134"/>
    </row>
    <row r="227" spans="2:4" ht="25.5" x14ac:dyDescent="0.25">
      <c r="B227" s="104" t="s">
        <v>1293</v>
      </c>
      <c r="C227" s="103"/>
      <c r="D227" s="134"/>
    </row>
    <row r="228" spans="2:4" ht="25.5" x14ac:dyDescent="0.25">
      <c r="B228" s="104" t="s">
        <v>1294</v>
      </c>
      <c r="C228" s="103"/>
      <c r="D228" s="134"/>
    </row>
    <row r="229" spans="2:4" ht="25.5" x14ac:dyDescent="0.25">
      <c r="B229" s="104" t="s">
        <v>1295</v>
      </c>
      <c r="C229" s="103"/>
      <c r="D229" s="134"/>
    </row>
    <row r="230" spans="2:4" ht="25.5" x14ac:dyDescent="0.25">
      <c r="B230" s="104" t="s">
        <v>1296</v>
      </c>
      <c r="C230" s="103"/>
      <c r="D230" s="134"/>
    </row>
    <row r="231" spans="2:4" ht="38.25" x14ac:dyDescent="0.25">
      <c r="B231" s="104" t="s">
        <v>1297</v>
      </c>
      <c r="C231" s="103"/>
      <c r="D231" s="134"/>
    </row>
    <row r="232" spans="2:4" ht="25.5" x14ac:dyDescent="0.25">
      <c r="B232" s="104" t="s">
        <v>1298</v>
      </c>
      <c r="C232" s="103"/>
      <c r="D232" s="134"/>
    </row>
    <row r="233" spans="2:4" ht="38.25" x14ac:dyDescent="0.25">
      <c r="B233" s="104" t="s">
        <v>1299</v>
      </c>
      <c r="C233" s="103"/>
      <c r="D233" s="134"/>
    </row>
    <row r="234" spans="2:4" ht="38.25" x14ac:dyDescent="0.25">
      <c r="B234" s="104" t="s">
        <v>1300</v>
      </c>
      <c r="C234" s="103"/>
      <c r="D234" s="134"/>
    </row>
    <row r="235" spans="2:4" ht="25.5" x14ac:dyDescent="0.25">
      <c r="B235" s="104" t="s">
        <v>1301</v>
      </c>
      <c r="C235" s="103"/>
      <c r="D235" s="134"/>
    </row>
    <row r="236" spans="2:4" ht="25.5" x14ac:dyDescent="0.25">
      <c r="B236" s="104" t="s">
        <v>1302</v>
      </c>
      <c r="C236" s="103"/>
      <c r="D236" s="134"/>
    </row>
    <row r="237" spans="2:4" ht="38.25" x14ac:dyDescent="0.25">
      <c r="B237" s="104" t="s">
        <v>1405</v>
      </c>
      <c r="C237" s="103"/>
      <c r="D237" s="134"/>
    </row>
    <row r="238" spans="2:4" x14ac:dyDescent="0.25">
      <c r="B238" s="104" t="s">
        <v>1406</v>
      </c>
      <c r="C238" s="103"/>
      <c r="D238" s="142"/>
    </row>
    <row r="239" spans="2:4" ht="38.25" x14ac:dyDescent="0.25">
      <c r="B239" s="104" t="s">
        <v>1407</v>
      </c>
      <c r="C239" s="103"/>
      <c r="D239" s="142"/>
    </row>
    <row r="240" spans="2:4" ht="25.5" x14ac:dyDescent="0.25">
      <c r="B240" s="104" t="s">
        <v>1408</v>
      </c>
      <c r="C240" s="103"/>
      <c r="D240" s="142"/>
    </row>
    <row r="241" spans="2:4" ht="25.5" x14ac:dyDescent="0.25">
      <c r="B241" s="104" t="s">
        <v>1409</v>
      </c>
      <c r="C241" s="103"/>
      <c r="D241" s="142"/>
    </row>
    <row r="242" spans="2:4" ht="25.5" x14ac:dyDescent="0.25">
      <c r="B242" s="104" t="s">
        <v>1410</v>
      </c>
      <c r="C242" s="103"/>
      <c r="D242" s="142"/>
    </row>
    <row r="243" spans="2:4" ht="25.5" x14ac:dyDescent="0.25">
      <c r="B243" s="104" t="s">
        <v>1411</v>
      </c>
      <c r="C243" s="103"/>
      <c r="D243" s="142"/>
    </row>
    <row r="244" spans="2:4" ht="25.5" x14ac:dyDescent="0.25">
      <c r="B244" s="104" t="s">
        <v>1412</v>
      </c>
      <c r="C244" s="103"/>
      <c r="D244" s="142"/>
    </row>
    <row r="245" spans="2:4" ht="25.5" x14ac:dyDescent="0.25">
      <c r="B245" s="104" t="s">
        <v>1413</v>
      </c>
      <c r="C245" s="103"/>
      <c r="D245" s="142"/>
    </row>
    <row r="246" spans="2:4" ht="38.25" x14ac:dyDescent="0.25">
      <c r="B246" s="104" t="s">
        <v>1414</v>
      </c>
      <c r="C246" s="103"/>
      <c r="D246" s="142"/>
    </row>
    <row r="247" spans="2:4" ht="38.25" x14ac:dyDescent="0.25">
      <c r="B247" s="104" t="s">
        <v>1415</v>
      </c>
      <c r="C247" s="103"/>
      <c r="D247" s="142"/>
    </row>
    <row r="248" spans="2:4" ht="25.5" x14ac:dyDescent="0.25">
      <c r="B248" s="104" t="s">
        <v>1416</v>
      </c>
      <c r="C248" s="103"/>
      <c r="D248" s="142"/>
    </row>
    <row r="249" spans="2:4" ht="25.5" x14ac:dyDescent="0.25">
      <c r="B249" s="104" t="s">
        <v>1417</v>
      </c>
      <c r="C249" s="103"/>
      <c r="D249" s="142"/>
    </row>
    <row r="250" spans="2:4" ht="25.5" x14ac:dyDescent="0.25">
      <c r="B250" s="104" t="s">
        <v>1418</v>
      </c>
      <c r="C250" s="103"/>
      <c r="D250" s="142"/>
    </row>
    <row r="251" spans="2:4" ht="38.25" x14ac:dyDescent="0.25">
      <c r="B251" s="104" t="s">
        <v>1419</v>
      </c>
      <c r="C251" s="103"/>
      <c r="D251" s="142"/>
    </row>
    <row r="252" spans="2:4" ht="51" x14ac:dyDescent="0.25">
      <c r="B252" s="104" t="s">
        <v>1420</v>
      </c>
      <c r="C252" s="103"/>
      <c r="D252" s="142"/>
    </row>
    <row r="253" spans="2:4" ht="38.25" x14ac:dyDescent="0.25">
      <c r="B253" s="104" t="s">
        <v>1421</v>
      </c>
      <c r="C253" s="103"/>
      <c r="D253" s="142"/>
    </row>
    <row r="254" spans="2:4" ht="51" x14ac:dyDescent="0.25">
      <c r="B254" s="104" t="s">
        <v>1422</v>
      </c>
      <c r="C254" s="103"/>
      <c r="D254" s="142"/>
    </row>
    <row r="255" spans="2:4" ht="25.5" x14ac:dyDescent="0.25">
      <c r="B255" s="104" t="s">
        <v>1423</v>
      </c>
      <c r="C255" s="103"/>
      <c r="D255" s="142"/>
    </row>
    <row r="256" spans="2:4" ht="25.5" x14ac:dyDescent="0.25">
      <c r="B256" s="104" t="s">
        <v>1424</v>
      </c>
      <c r="C256" s="103"/>
      <c r="D256" s="142"/>
    </row>
    <row r="257" spans="2:4" ht="25.5" x14ac:dyDescent="0.25">
      <c r="B257" s="104" t="s">
        <v>1425</v>
      </c>
      <c r="C257" s="103"/>
      <c r="D257" s="142"/>
    </row>
    <row r="258" spans="2:4" ht="25.5" x14ac:dyDescent="0.25">
      <c r="B258" s="104" t="s">
        <v>1426</v>
      </c>
      <c r="C258" s="103"/>
      <c r="D258" s="142"/>
    </row>
    <row r="259" spans="2:4" ht="25.5" x14ac:dyDescent="0.25">
      <c r="B259" s="104" t="s">
        <v>1427</v>
      </c>
      <c r="C259" s="103"/>
      <c r="D259" s="142"/>
    </row>
    <row r="260" spans="2:4" ht="25.5" x14ac:dyDescent="0.25">
      <c r="B260" s="104" t="s">
        <v>1428</v>
      </c>
      <c r="C260" s="103"/>
      <c r="D260" s="142"/>
    </row>
    <row r="261" spans="2:4" ht="25.5" x14ac:dyDescent="0.25">
      <c r="B261" s="104" t="s">
        <v>1429</v>
      </c>
      <c r="C261" s="103"/>
      <c r="D261" s="142"/>
    </row>
    <row r="262" spans="2:4" ht="25.5" x14ac:dyDescent="0.25">
      <c r="B262" s="104" t="s">
        <v>1430</v>
      </c>
      <c r="C262" s="103"/>
      <c r="D262" s="142"/>
    </row>
    <row r="263" spans="2:4" ht="25.5" x14ac:dyDescent="0.25">
      <c r="B263" s="104" t="s">
        <v>1431</v>
      </c>
      <c r="C263" s="103"/>
      <c r="D263" s="142"/>
    </row>
    <row r="264" spans="2:4" ht="25.5" x14ac:dyDescent="0.25">
      <c r="B264" s="104" t="s">
        <v>1432</v>
      </c>
      <c r="C264" s="103"/>
      <c r="D264" s="142"/>
    </row>
    <row r="265" spans="2:4" ht="25.5" x14ac:dyDescent="0.25">
      <c r="B265" s="104" t="s">
        <v>1433</v>
      </c>
      <c r="C265" s="103"/>
      <c r="D265" s="142"/>
    </row>
    <row r="266" spans="2:4" ht="38.25" x14ac:dyDescent="0.25">
      <c r="B266" s="104" t="s">
        <v>1434</v>
      </c>
      <c r="C266" s="103"/>
      <c r="D266" s="142"/>
    </row>
    <row r="267" spans="2:4" ht="25.5" x14ac:dyDescent="0.25">
      <c r="B267" s="104" t="s">
        <v>1435</v>
      </c>
      <c r="C267" s="103"/>
      <c r="D267" s="142"/>
    </row>
    <row r="268" spans="2:4" ht="25.5" x14ac:dyDescent="0.25">
      <c r="B268" s="104" t="s">
        <v>1436</v>
      </c>
      <c r="C268" s="103"/>
      <c r="D268" s="142"/>
    </row>
    <row r="269" spans="2:4" ht="25.5" x14ac:dyDescent="0.25">
      <c r="B269" s="104" t="s">
        <v>1437</v>
      </c>
      <c r="C269" s="103"/>
      <c r="D269" s="142"/>
    </row>
    <row r="270" spans="2:4" ht="25.5" x14ac:dyDescent="0.25">
      <c r="B270" s="104" t="s">
        <v>1438</v>
      </c>
      <c r="C270" s="103"/>
      <c r="D270" s="142"/>
    </row>
    <row r="271" spans="2:4" ht="25.5" x14ac:dyDescent="0.25">
      <c r="B271" s="104" t="s">
        <v>1439</v>
      </c>
      <c r="C271" s="103"/>
      <c r="D271" s="142"/>
    </row>
    <row r="272" spans="2:4" x14ac:dyDescent="0.25">
      <c r="B272" s="104"/>
      <c r="C272" s="103"/>
      <c r="D272" s="142"/>
    </row>
    <row r="273" spans="2:4" x14ac:dyDescent="0.25">
      <c r="B273" s="104"/>
      <c r="C273" s="103"/>
      <c r="D273" s="142"/>
    </row>
    <row r="274" spans="2:4" x14ac:dyDescent="0.25">
      <c r="B274" s="104"/>
      <c r="C274" s="103"/>
      <c r="D274" s="142"/>
    </row>
    <row r="275" spans="2:4" x14ac:dyDescent="0.25">
      <c r="B275" s="104"/>
      <c r="C275" s="103"/>
      <c r="D275" s="142"/>
    </row>
    <row r="276" spans="2:4" x14ac:dyDescent="0.25">
      <c r="B276" s="104"/>
      <c r="C276" s="103"/>
      <c r="D276" s="142"/>
    </row>
    <row r="277" spans="2:4" x14ac:dyDescent="0.25">
      <c r="B277" s="104"/>
      <c r="C277" s="103"/>
      <c r="D277" s="142"/>
    </row>
    <row r="278" spans="2:4" x14ac:dyDescent="0.25">
      <c r="B278" s="104"/>
      <c r="C278" s="103"/>
      <c r="D278" s="142"/>
    </row>
    <row r="279" spans="2:4" x14ac:dyDescent="0.25">
      <c r="B279" s="104"/>
      <c r="C279" s="103"/>
      <c r="D279" s="142"/>
    </row>
    <row r="280" spans="2:4" x14ac:dyDescent="0.25">
      <c r="B280" s="104"/>
      <c r="C280" s="103"/>
      <c r="D280" s="142"/>
    </row>
    <row r="281" spans="2:4" x14ac:dyDescent="0.25">
      <c r="B281" s="104"/>
      <c r="C281" s="103"/>
      <c r="D281" s="142"/>
    </row>
    <row r="282" spans="2:4" x14ac:dyDescent="0.25">
      <c r="B282" s="104"/>
      <c r="C282" s="103"/>
      <c r="D282" s="142"/>
    </row>
    <row r="283" spans="2:4" x14ac:dyDescent="0.25">
      <c r="B283" s="104"/>
      <c r="C283" s="103"/>
      <c r="D283" s="142"/>
    </row>
    <row r="284" spans="2:4" x14ac:dyDescent="0.25">
      <c r="B284" s="104"/>
      <c r="C284" s="103"/>
      <c r="D284" s="142"/>
    </row>
    <row r="285" spans="2:4" x14ac:dyDescent="0.25">
      <c r="B285" s="104"/>
      <c r="C285" s="103"/>
      <c r="D285" s="142"/>
    </row>
    <row r="286" spans="2:4" x14ac:dyDescent="0.25">
      <c r="B286" s="104"/>
      <c r="C286" s="103"/>
      <c r="D286" s="142"/>
    </row>
    <row r="287" spans="2:4" x14ac:dyDescent="0.25">
      <c r="B287" s="104"/>
      <c r="C287" s="103"/>
      <c r="D287" s="142"/>
    </row>
    <row r="288" spans="2:4" x14ac:dyDescent="0.25">
      <c r="B288" s="104"/>
      <c r="C288" s="103"/>
      <c r="D288" s="142"/>
    </row>
    <row r="289" spans="2:4" x14ac:dyDescent="0.25">
      <c r="B289" s="104"/>
      <c r="C289" s="103"/>
      <c r="D289" s="142"/>
    </row>
    <row r="290" spans="2:4" x14ac:dyDescent="0.25">
      <c r="B290" s="104"/>
      <c r="C290" s="103"/>
      <c r="D290" s="142"/>
    </row>
    <row r="291" spans="2:4" x14ac:dyDescent="0.25">
      <c r="B291" s="104"/>
      <c r="C291" s="103"/>
      <c r="D291" s="142"/>
    </row>
    <row r="292" spans="2:4" x14ac:dyDescent="0.25">
      <c r="B292" s="104"/>
      <c r="C292" s="103"/>
      <c r="D292" s="142"/>
    </row>
    <row r="293" spans="2:4" x14ac:dyDescent="0.25">
      <c r="B293" s="104"/>
      <c r="C293" s="103"/>
      <c r="D293" s="142"/>
    </row>
    <row r="294" spans="2:4" x14ac:dyDescent="0.25">
      <c r="B294" s="104"/>
      <c r="C294" s="103"/>
      <c r="D294" s="142"/>
    </row>
    <row r="295" spans="2:4" x14ac:dyDescent="0.25">
      <c r="B295" s="104"/>
      <c r="C295" s="103"/>
      <c r="D295" s="142"/>
    </row>
    <row r="296" spans="2:4" x14ac:dyDescent="0.25">
      <c r="B296" s="104"/>
      <c r="C296" s="103"/>
      <c r="D296" s="142"/>
    </row>
    <row r="297" spans="2:4" x14ac:dyDescent="0.25">
      <c r="B297" s="104"/>
      <c r="C297" s="103"/>
      <c r="D297" s="142"/>
    </row>
    <row r="298" spans="2:4" x14ac:dyDescent="0.25">
      <c r="B298" s="104"/>
      <c r="C298" s="103"/>
      <c r="D298" s="142"/>
    </row>
    <row r="299" spans="2:4" x14ac:dyDescent="0.25">
      <c r="B299" s="104"/>
      <c r="C299" s="103"/>
      <c r="D299" s="142"/>
    </row>
    <row r="300" spans="2:4" x14ac:dyDescent="0.25">
      <c r="B300" s="104"/>
      <c r="C300" s="103"/>
      <c r="D300" s="142"/>
    </row>
    <row r="301" spans="2:4" x14ac:dyDescent="0.25">
      <c r="B301" s="104"/>
      <c r="C301" s="103"/>
      <c r="D301" s="142"/>
    </row>
    <row r="302" spans="2:4" x14ac:dyDescent="0.25">
      <c r="B302" s="104"/>
      <c r="C302" s="103"/>
      <c r="D302" s="142"/>
    </row>
    <row r="303" spans="2:4" x14ac:dyDescent="0.25">
      <c r="B303" s="104"/>
      <c r="C303" s="103"/>
      <c r="D303" s="142"/>
    </row>
    <row r="304" spans="2:4" x14ac:dyDescent="0.25">
      <c r="B304" s="104"/>
      <c r="C304" s="103"/>
      <c r="D304" s="142"/>
    </row>
    <row r="305" spans="2:4" x14ac:dyDescent="0.25">
      <c r="B305" s="104"/>
      <c r="C305" s="103"/>
      <c r="D305" s="142"/>
    </row>
    <row r="306" spans="2:4" x14ac:dyDescent="0.25">
      <c r="B306" s="104"/>
      <c r="C306" s="103"/>
      <c r="D306" s="142"/>
    </row>
    <row r="307" spans="2:4" x14ac:dyDescent="0.25">
      <c r="B307" s="104"/>
      <c r="C307" s="103"/>
      <c r="D307" s="142"/>
    </row>
    <row r="308" spans="2:4" x14ac:dyDescent="0.25">
      <c r="B308" s="104"/>
      <c r="C308" s="103"/>
      <c r="D308" s="142"/>
    </row>
    <row r="309" spans="2:4" x14ac:dyDescent="0.25">
      <c r="B309" s="104"/>
      <c r="C309" s="103"/>
      <c r="D309" s="142"/>
    </row>
    <row r="310" spans="2:4" x14ac:dyDescent="0.25">
      <c r="B310" s="104"/>
      <c r="C310" s="103"/>
      <c r="D310" s="142"/>
    </row>
    <row r="311" spans="2:4" x14ac:dyDescent="0.25">
      <c r="B311" s="104"/>
      <c r="C311" s="103"/>
      <c r="D311" s="142"/>
    </row>
    <row r="312" spans="2:4" x14ac:dyDescent="0.25">
      <c r="B312" s="104"/>
      <c r="C312" s="103"/>
      <c r="D312" s="142"/>
    </row>
    <row r="313" spans="2:4" x14ac:dyDescent="0.25">
      <c r="B313" s="104"/>
      <c r="C313" s="103"/>
      <c r="D313" s="142"/>
    </row>
    <row r="314" spans="2:4" x14ac:dyDescent="0.25">
      <c r="B314" s="104"/>
      <c r="C314" s="103"/>
      <c r="D314" s="142"/>
    </row>
    <row r="315" spans="2:4" x14ac:dyDescent="0.25">
      <c r="B315" s="104"/>
      <c r="C315" s="103"/>
      <c r="D315" s="142"/>
    </row>
    <row r="316" spans="2:4" x14ac:dyDescent="0.25">
      <c r="B316" s="104"/>
      <c r="C316" s="103"/>
      <c r="D316" s="142"/>
    </row>
    <row r="317" spans="2:4" x14ac:dyDescent="0.25">
      <c r="B317" s="104"/>
      <c r="C317" s="103"/>
      <c r="D317" s="142"/>
    </row>
    <row r="318" spans="2:4" x14ac:dyDescent="0.25">
      <c r="B318" s="104"/>
      <c r="C318" s="103"/>
      <c r="D318" s="142"/>
    </row>
    <row r="319" spans="2:4" x14ac:dyDescent="0.25">
      <c r="B319" s="104"/>
      <c r="C319" s="103"/>
      <c r="D319" s="142"/>
    </row>
    <row r="320" spans="2:4" x14ac:dyDescent="0.25">
      <c r="B320" s="104"/>
      <c r="C320" s="103"/>
      <c r="D320" s="134"/>
    </row>
    <row r="321" spans="2:4" x14ac:dyDescent="0.25">
      <c r="B321" s="104"/>
      <c r="C321" s="103"/>
      <c r="D321" s="142"/>
    </row>
    <row r="322" spans="2:4" x14ac:dyDescent="0.25">
      <c r="B322" s="104"/>
      <c r="C322" s="103"/>
      <c r="D322" s="133"/>
    </row>
    <row r="323" spans="2:4" x14ac:dyDescent="0.25">
      <c r="B323" s="104"/>
      <c r="C323" s="103"/>
      <c r="D323" s="133"/>
    </row>
    <row r="324" spans="2:4" x14ac:dyDescent="0.25">
      <c r="B324" s="104"/>
      <c r="C324" s="103"/>
      <c r="D324" s="133"/>
    </row>
    <row r="325" spans="2:4" x14ac:dyDescent="0.25">
      <c r="B325" s="104"/>
      <c r="C325" s="103"/>
      <c r="D325" s="133"/>
    </row>
    <row r="326" spans="2:4" x14ac:dyDescent="0.25">
      <c r="B326" s="104"/>
      <c r="C326" s="103"/>
      <c r="D326" s="133"/>
    </row>
    <row r="327" spans="2:4" x14ac:dyDescent="0.25">
      <c r="B327" s="104"/>
      <c r="C327" s="103"/>
      <c r="D327" s="133"/>
    </row>
    <row r="328" spans="2:4" x14ac:dyDescent="0.25">
      <c r="B328" s="104"/>
      <c r="C328" s="103"/>
      <c r="D328" s="133"/>
    </row>
    <row r="329" spans="2:4" x14ac:dyDescent="0.25">
      <c r="B329" s="104"/>
      <c r="C329" s="103"/>
      <c r="D329" s="134"/>
    </row>
    <row r="330" spans="2:4" x14ac:dyDescent="0.25">
      <c r="B330" s="104"/>
      <c r="C330" s="103"/>
      <c r="D330" s="133"/>
    </row>
    <row r="331" spans="2:4" x14ac:dyDescent="0.25">
      <c r="B331" s="104"/>
      <c r="C331" s="103"/>
      <c r="D331" s="131"/>
    </row>
    <row r="332" spans="2:4" x14ac:dyDescent="0.25">
      <c r="B332" s="104"/>
      <c r="C332" s="103"/>
      <c r="D332" s="134"/>
    </row>
    <row r="333" spans="2:4" x14ac:dyDescent="0.25">
      <c r="B333" s="104"/>
      <c r="C333" s="103"/>
      <c r="D333" s="131"/>
    </row>
    <row r="334" spans="2:4" x14ac:dyDescent="0.25">
      <c r="B334" s="104"/>
      <c r="C334" s="103"/>
      <c r="D334" s="129"/>
    </row>
    <row r="335" spans="2:4" x14ac:dyDescent="0.25">
      <c r="B335" s="104"/>
      <c r="C335" s="103"/>
      <c r="D335" s="109"/>
    </row>
    <row r="336" spans="2:4" x14ac:dyDescent="0.25">
      <c r="B336" s="104"/>
      <c r="C336" s="103"/>
      <c r="D336" s="129"/>
    </row>
    <row r="338" spans="2:2" x14ac:dyDescent="0.25">
      <c r="B338" s="51" t="s">
        <v>60</v>
      </c>
    </row>
    <row r="339" spans="2:2" x14ac:dyDescent="0.25">
      <c r="B339" s="50"/>
    </row>
    <row r="340" spans="2:2" x14ac:dyDescent="0.25">
      <c r="B340" s="50"/>
    </row>
    <row r="341" spans="2:2" x14ac:dyDescent="0.25">
      <c r="B341" s="50"/>
    </row>
    <row r="342" spans="2:2" x14ac:dyDescent="0.25">
      <c r="B342" s="50"/>
    </row>
  </sheetData>
  <mergeCells count="21">
    <mergeCell ref="B209:B210"/>
    <mergeCell ref="D209:D210"/>
    <mergeCell ref="B141:B143"/>
    <mergeCell ref="D141:D143"/>
    <mergeCell ref="B113:B119"/>
    <mergeCell ref="D113:D119"/>
    <mergeCell ref="B145:B151"/>
    <mergeCell ref="D145:D151"/>
    <mergeCell ref="B34:B35"/>
    <mergeCell ref="B69:B70"/>
    <mergeCell ref="D69:D70"/>
    <mergeCell ref="B72:B78"/>
    <mergeCell ref="B86:B92"/>
    <mergeCell ref="D42:D43"/>
    <mergeCell ref="D44:D45"/>
    <mergeCell ref="D46:D47"/>
    <mergeCell ref="B38:B57"/>
    <mergeCell ref="D48:D49"/>
    <mergeCell ref="D50:D51"/>
    <mergeCell ref="D52:D53"/>
    <mergeCell ref="D54:D55"/>
  </mergeCells>
  <hyperlinks>
    <hyperlink ref="B109" r:id="rId1" xr:uid="{0D364253-FF24-441A-9035-1FB98C7EFD3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7"/>
  <sheetViews>
    <sheetView workbookViewId="0">
      <selection activeCell="C6" sqref="C6"/>
    </sheetView>
  </sheetViews>
  <sheetFormatPr defaultRowHeight="15" x14ac:dyDescent="0.25"/>
  <cols>
    <col min="1" max="1" width="3.140625" customWidth="1"/>
    <col min="2" max="2" width="28.42578125" customWidth="1"/>
    <col min="3" max="3" width="11.140625" style="2" customWidth="1"/>
    <col min="4" max="4" width="13.42578125" style="1" customWidth="1"/>
    <col min="5" max="5" width="17.85546875" style="1" customWidth="1"/>
    <col min="6" max="6" width="10.5703125" style="1" customWidth="1"/>
    <col min="7" max="13" width="12.5703125" style="1" customWidth="1"/>
    <col min="14" max="16" width="4.85546875" style="1" customWidth="1"/>
    <col min="17" max="17" width="26.85546875" customWidth="1"/>
    <col min="18" max="18" width="18.140625" customWidth="1"/>
  </cols>
  <sheetData>
    <row r="1" spans="2:18" x14ac:dyDescent="0.25">
      <c r="B1" s="13" t="s">
        <v>81</v>
      </c>
      <c r="C1" s="13"/>
    </row>
    <row r="2" spans="2:18" ht="25.5" customHeight="1" x14ac:dyDescent="0.25">
      <c r="B2" s="152" t="s">
        <v>30</v>
      </c>
      <c r="C2" s="152" t="s">
        <v>50</v>
      </c>
      <c r="D2" s="152" t="s">
        <v>21</v>
      </c>
      <c r="E2" s="152" t="s">
        <v>22</v>
      </c>
      <c r="F2" s="152" t="s">
        <v>23</v>
      </c>
      <c r="G2" s="152" t="s">
        <v>40</v>
      </c>
      <c r="H2" s="152"/>
      <c r="I2" s="152"/>
      <c r="J2" s="152"/>
      <c r="K2" s="152"/>
      <c r="L2" s="152"/>
      <c r="M2" s="152"/>
      <c r="N2" s="152" t="s">
        <v>24</v>
      </c>
      <c r="O2" s="152"/>
      <c r="P2" s="152"/>
      <c r="Q2" s="152" t="s">
        <v>29</v>
      </c>
      <c r="R2" s="152" t="s">
        <v>57</v>
      </c>
    </row>
    <row r="3" spans="2:18" ht="44.25" customHeight="1" x14ac:dyDescent="0.25">
      <c r="B3" s="152"/>
      <c r="C3" s="152"/>
      <c r="D3" s="152"/>
      <c r="E3" s="152"/>
      <c r="F3" s="152"/>
      <c r="G3" s="30" t="s">
        <v>39</v>
      </c>
      <c r="H3" s="30" t="s">
        <v>38</v>
      </c>
      <c r="I3" s="30" t="s">
        <v>36</v>
      </c>
      <c r="J3" s="30" t="s">
        <v>32</v>
      </c>
      <c r="K3" s="30" t="s">
        <v>33</v>
      </c>
      <c r="L3" s="30" t="s">
        <v>34</v>
      </c>
      <c r="M3" s="30" t="s">
        <v>35</v>
      </c>
      <c r="N3" s="30" t="s">
        <v>47</v>
      </c>
      <c r="O3" s="30" t="s">
        <v>46</v>
      </c>
      <c r="P3" s="30" t="s">
        <v>31</v>
      </c>
      <c r="Q3" s="152"/>
      <c r="R3" s="152"/>
    </row>
    <row r="4" spans="2:18" ht="41.25" customHeight="1" x14ac:dyDescent="0.25">
      <c r="B4" s="115" t="s">
        <v>766</v>
      </c>
      <c r="C4" s="28"/>
      <c r="D4" s="116">
        <v>44097</v>
      </c>
      <c r="E4" s="115" t="s">
        <v>767</v>
      </c>
      <c r="F4" s="29">
        <v>26</v>
      </c>
      <c r="G4" s="29">
        <v>0</v>
      </c>
      <c r="H4" s="29">
        <v>10</v>
      </c>
      <c r="I4" s="29">
        <v>0</v>
      </c>
      <c r="J4" s="29">
        <v>0</v>
      </c>
      <c r="K4" s="29">
        <v>8</v>
      </c>
      <c r="L4" s="29">
        <v>0</v>
      </c>
      <c r="M4" s="29">
        <v>8</v>
      </c>
      <c r="N4" s="29" t="s">
        <v>741</v>
      </c>
      <c r="O4" s="29" t="s">
        <v>768</v>
      </c>
      <c r="P4" s="29"/>
      <c r="Q4" s="29" t="s">
        <v>28</v>
      </c>
      <c r="R4" s="29" t="s">
        <v>28</v>
      </c>
    </row>
    <row r="5" spans="2:18" s="2" customFormat="1" ht="41.25" customHeight="1" x14ac:dyDescent="0.25">
      <c r="B5" s="17" t="s">
        <v>1319</v>
      </c>
      <c r="C5" s="17"/>
      <c r="D5" s="17">
        <v>44509</v>
      </c>
      <c r="E5" s="24" t="s">
        <v>1320</v>
      </c>
      <c r="F5" s="29">
        <v>15</v>
      </c>
      <c r="G5" s="29">
        <v>10</v>
      </c>
      <c r="H5" s="29">
        <v>5</v>
      </c>
      <c r="I5" s="29">
        <v>0</v>
      </c>
      <c r="J5" s="29">
        <v>0</v>
      </c>
      <c r="K5" s="29">
        <v>0</v>
      </c>
      <c r="L5" s="29">
        <v>0</v>
      </c>
      <c r="M5" s="29">
        <v>0</v>
      </c>
      <c r="N5" s="29">
        <v>4</v>
      </c>
      <c r="O5" s="29">
        <v>0</v>
      </c>
      <c r="P5" s="29">
        <v>0</v>
      </c>
      <c r="Q5" s="29" t="s">
        <v>196</v>
      </c>
      <c r="R5" s="29" t="s">
        <v>28</v>
      </c>
    </row>
    <row r="6" spans="2:18" ht="25.5" customHeight="1" x14ac:dyDescent="0.25">
      <c r="B6" s="20"/>
      <c r="C6" s="20"/>
      <c r="D6" s="20"/>
      <c r="E6" s="25"/>
      <c r="F6" s="25"/>
      <c r="G6" s="25"/>
      <c r="H6" s="25"/>
      <c r="I6" s="25"/>
      <c r="J6" s="25"/>
      <c r="K6" s="25"/>
      <c r="L6" s="25"/>
      <c r="M6" s="25"/>
      <c r="N6" s="25"/>
      <c r="O6" s="25"/>
      <c r="P6" s="25"/>
      <c r="Q6" s="25"/>
      <c r="R6" s="25"/>
    </row>
    <row r="7" spans="2:18" s="2" customFormat="1" ht="25.5" customHeight="1" x14ac:dyDescent="0.25">
      <c r="B7" s="20"/>
      <c r="C7" s="20"/>
      <c r="D7" s="20"/>
      <c r="E7" s="25"/>
      <c r="F7" s="25"/>
      <c r="G7" s="25"/>
      <c r="H7" s="25"/>
      <c r="I7" s="25"/>
      <c r="J7" s="25"/>
      <c r="K7" s="25"/>
      <c r="L7" s="25"/>
      <c r="M7" s="25"/>
      <c r="N7" s="25"/>
      <c r="O7" s="25"/>
      <c r="P7" s="25"/>
      <c r="Q7" s="25"/>
      <c r="R7" s="25"/>
    </row>
    <row r="8" spans="2:18" ht="25.5" customHeight="1" x14ac:dyDescent="0.25">
      <c r="B8" s="20"/>
      <c r="C8" s="20"/>
      <c r="D8" s="20"/>
      <c r="E8" s="25"/>
      <c r="F8" s="25"/>
      <c r="G8" s="25"/>
      <c r="H8" s="25"/>
      <c r="I8" s="25"/>
      <c r="J8" s="25"/>
      <c r="K8" s="25"/>
      <c r="L8" s="25"/>
      <c r="M8" s="25"/>
      <c r="N8" s="25"/>
      <c r="O8" s="25"/>
      <c r="P8" s="25"/>
      <c r="Q8" s="25"/>
      <c r="R8" s="25"/>
    </row>
    <row r="9" spans="2:18" s="2" customFormat="1" ht="25.5" customHeight="1" x14ac:dyDescent="0.25">
      <c r="B9" s="20"/>
      <c r="C9" s="20"/>
      <c r="D9" s="20"/>
      <c r="E9" s="25"/>
      <c r="F9" s="25"/>
      <c r="G9" s="25"/>
      <c r="H9" s="25"/>
      <c r="I9" s="25"/>
      <c r="J9" s="25"/>
      <c r="K9" s="25"/>
      <c r="L9" s="25"/>
      <c r="M9" s="25"/>
      <c r="N9" s="25"/>
      <c r="O9" s="25"/>
      <c r="P9" s="25"/>
      <c r="Q9" s="25"/>
      <c r="R9" s="25"/>
    </row>
    <row r="10" spans="2:18" s="2" customFormat="1" ht="25.5" customHeight="1" x14ac:dyDescent="0.25">
      <c r="B10" s="20"/>
      <c r="C10" s="20"/>
      <c r="D10" s="20"/>
      <c r="E10" s="25"/>
      <c r="F10" s="25"/>
      <c r="G10" s="25"/>
      <c r="H10" s="25"/>
      <c r="I10" s="25"/>
      <c r="J10" s="25"/>
      <c r="K10" s="25"/>
      <c r="L10" s="25"/>
      <c r="M10" s="25"/>
      <c r="N10" s="25"/>
      <c r="O10" s="25"/>
      <c r="P10" s="25"/>
      <c r="Q10" s="25"/>
      <c r="R10" s="25"/>
    </row>
    <row r="11" spans="2:18" x14ac:dyDescent="0.25">
      <c r="B11" s="20"/>
      <c r="C11" s="20"/>
      <c r="D11" s="20"/>
      <c r="E11" s="25"/>
      <c r="F11" s="25"/>
      <c r="G11" s="25"/>
      <c r="H11" s="25"/>
      <c r="I11" s="25"/>
      <c r="J11" s="25"/>
      <c r="K11" s="25"/>
      <c r="L11" s="25"/>
      <c r="M11" s="25"/>
      <c r="N11" s="25"/>
      <c r="O11" s="25"/>
      <c r="P11" s="25"/>
      <c r="Q11" s="25"/>
      <c r="R11" s="25"/>
    </row>
    <row r="13" spans="2:18" x14ac:dyDescent="0.25">
      <c r="B13" s="51" t="s">
        <v>51</v>
      </c>
    </row>
    <row r="14" spans="2:18" x14ac:dyDescent="0.25">
      <c r="B14" s="50"/>
    </row>
    <row r="15" spans="2:18" x14ac:dyDescent="0.25">
      <c r="B15" s="50"/>
    </row>
    <row r="16" spans="2:18" x14ac:dyDescent="0.25">
      <c r="B16" s="50"/>
    </row>
    <row r="17" spans="2:2" x14ac:dyDescent="0.25">
      <c r="B17" s="50"/>
    </row>
  </sheetData>
  <mergeCells count="9">
    <mergeCell ref="R2:R3"/>
    <mergeCell ref="B2:B3"/>
    <mergeCell ref="D2:D3"/>
    <mergeCell ref="E2:E3"/>
    <mergeCell ref="Q2:Q3"/>
    <mergeCell ref="N2:P2"/>
    <mergeCell ref="G2:M2"/>
    <mergeCell ref="F2:F3"/>
    <mergeCell ref="C2: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170"/>
  <sheetViews>
    <sheetView topLeftCell="A78" zoomScale="70" zoomScaleNormal="70" workbookViewId="0">
      <selection activeCell="K85" sqref="K85"/>
    </sheetView>
  </sheetViews>
  <sheetFormatPr defaultColWidth="9.140625" defaultRowHeight="15" x14ac:dyDescent="0.25"/>
  <cols>
    <col min="1" max="1" width="3.28515625" style="2" customWidth="1"/>
    <col min="2" max="5" width="39.85546875" style="2" customWidth="1"/>
    <col min="6" max="7" width="11.28515625" style="2" customWidth="1"/>
    <col min="8" max="8" width="13.42578125" style="1" customWidth="1"/>
    <col min="9" max="9" width="17.7109375" style="1" customWidth="1"/>
    <col min="10" max="10" width="10.5703125" style="1" customWidth="1"/>
    <col min="11" max="17" width="12.5703125" style="1" customWidth="1"/>
    <col min="18" max="18" width="35.5703125" style="1" customWidth="1"/>
    <col min="19" max="21" width="26.7109375" style="2" customWidth="1"/>
    <col min="22" max="22" width="18.28515625" style="2" customWidth="1"/>
    <col min="23" max="16384" width="9.140625" style="2"/>
  </cols>
  <sheetData>
    <row r="1" spans="2:22" x14ac:dyDescent="0.25">
      <c r="B1" s="13" t="s">
        <v>179</v>
      </c>
      <c r="C1" s="13"/>
      <c r="D1" s="13"/>
      <c r="E1" s="13"/>
      <c r="F1" s="13"/>
      <c r="G1" s="13"/>
    </row>
    <row r="2" spans="2:22" x14ac:dyDescent="0.25">
      <c r="B2" s="13"/>
      <c r="C2" s="13"/>
      <c r="D2" s="13"/>
      <c r="E2" s="13"/>
      <c r="F2" s="13"/>
      <c r="G2" s="13"/>
      <c r="I2" s="2"/>
      <c r="J2" s="2"/>
      <c r="K2" s="2"/>
      <c r="L2" s="2"/>
      <c r="M2" s="2"/>
      <c r="N2" s="2"/>
      <c r="O2" s="2"/>
      <c r="P2" s="2"/>
      <c r="Q2" s="2"/>
      <c r="R2" s="2"/>
    </row>
    <row r="3" spans="2:22" s="27" customFormat="1" ht="12.75" x14ac:dyDescent="0.2">
      <c r="B3" s="54" t="s">
        <v>70</v>
      </c>
      <c r="C3" s="54"/>
      <c r="D3" s="54"/>
      <c r="E3" s="54"/>
      <c r="F3" s="54"/>
      <c r="G3" s="54"/>
      <c r="H3" s="26"/>
    </row>
    <row r="4" spans="2:22" s="27" customFormat="1" ht="12.75" x14ac:dyDescent="0.2">
      <c r="B4" s="54" t="s">
        <v>71</v>
      </c>
      <c r="C4" s="54"/>
      <c r="D4" s="54"/>
      <c r="E4" s="54"/>
      <c r="F4" s="54"/>
      <c r="G4" s="54"/>
      <c r="H4" s="26"/>
    </row>
    <row r="5" spans="2:22" x14ac:dyDescent="0.25">
      <c r="B5" s="13"/>
      <c r="C5" s="13"/>
      <c r="D5" s="13"/>
      <c r="E5" s="13"/>
      <c r="F5" s="13"/>
      <c r="G5" s="13"/>
      <c r="I5" s="2"/>
      <c r="J5" s="2"/>
      <c r="K5" s="2"/>
      <c r="L5" s="2"/>
      <c r="M5" s="2"/>
      <c r="N5" s="2"/>
      <c r="O5" s="2"/>
      <c r="P5" s="2"/>
      <c r="Q5" s="2"/>
      <c r="R5" s="2"/>
    </row>
    <row r="6" spans="2:22" ht="14.45" customHeight="1" x14ac:dyDescent="0.25">
      <c r="B6" s="156" t="s">
        <v>30</v>
      </c>
      <c r="C6" s="156" t="s">
        <v>180</v>
      </c>
      <c r="D6" s="157" t="s">
        <v>181</v>
      </c>
      <c r="E6" s="157" t="s">
        <v>182</v>
      </c>
      <c r="F6" s="156" t="s">
        <v>1</v>
      </c>
      <c r="G6" s="156" t="s">
        <v>183</v>
      </c>
      <c r="H6" s="156" t="s">
        <v>21</v>
      </c>
      <c r="I6" s="156" t="s">
        <v>22</v>
      </c>
      <c r="J6" s="156" t="s">
        <v>23</v>
      </c>
      <c r="K6" s="156" t="s">
        <v>40</v>
      </c>
      <c r="L6" s="156"/>
      <c r="M6" s="156"/>
      <c r="N6" s="156"/>
      <c r="O6" s="156"/>
      <c r="P6" s="156"/>
      <c r="Q6" s="156"/>
      <c r="R6" s="156" t="s">
        <v>184</v>
      </c>
      <c r="S6" s="156" t="s">
        <v>29</v>
      </c>
      <c r="T6" s="156" t="s">
        <v>209</v>
      </c>
      <c r="U6" s="156" t="s">
        <v>185</v>
      </c>
      <c r="V6" s="156" t="s">
        <v>57</v>
      </c>
    </row>
    <row r="7" spans="2:22" ht="22.5" x14ac:dyDescent="0.25">
      <c r="B7" s="156"/>
      <c r="C7" s="156"/>
      <c r="D7" s="158"/>
      <c r="E7" s="158"/>
      <c r="F7" s="156"/>
      <c r="G7" s="156"/>
      <c r="H7" s="156"/>
      <c r="I7" s="156"/>
      <c r="J7" s="156"/>
      <c r="K7" s="81" t="s">
        <v>186</v>
      </c>
      <c r="L7" s="81" t="s">
        <v>187</v>
      </c>
      <c r="M7" s="81" t="s">
        <v>188</v>
      </c>
      <c r="N7" s="81" t="s">
        <v>189</v>
      </c>
      <c r="O7" s="81" t="s">
        <v>190</v>
      </c>
      <c r="P7" s="81" t="s">
        <v>191</v>
      </c>
      <c r="Q7" s="81" t="s">
        <v>31</v>
      </c>
      <c r="R7" s="156"/>
      <c r="S7" s="156"/>
      <c r="T7" s="156"/>
      <c r="U7" s="156"/>
      <c r="V7" s="156"/>
    </row>
    <row r="8" spans="2:22" ht="89.25" x14ac:dyDescent="0.25">
      <c r="B8" s="78" t="s">
        <v>192</v>
      </c>
      <c r="C8" s="78" t="s">
        <v>193</v>
      </c>
      <c r="D8" s="89" t="s">
        <v>760</v>
      </c>
      <c r="E8" s="78" t="s">
        <v>194</v>
      </c>
      <c r="F8" s="78" t="s">
        <v>195</v>
      </c>
      <c r="G8" s="78" t="s">
        <v>196</v>
      </c>
      <c r="H8" s="78">
        <v>43619</v>
      </c>
      <c r="I8" s="79" t="s">
        <v>197</v>
      </c>
      <c r="J8" s="80">
        <v>25</v>
      </c>
      <c r="K8" s="80">
        <v>0</v>
      </c>
      <c r="L8" s="80">
        <v>0</v>
      </c>
      <c r="M8" s="80">
        <v>5</v>
      </c>
      <c r="N8" s="80">
        <v>0</v>
      </c>
      <c r="O8" s="80">
        <v>20</v>
      </c>
      <c r="P8" s="80">
        <v>0</v>
      </c>
      <c r="Q8" s="80">
        <v>0</v>
      </c>
      <c r="R8" s="80" t="s">
        <v>198</v>
      </c>
      <c r="S8" s="80" t="s">
        <v>196</v>
      </c>
      <c r="T8" s="80">
        <v>0</v>
      </c>
      <c r="U8" s="80" t="s">
        <v>199</v>
      </c>
      <c r="V8" s="80" t="s">
        <v>200</v>
      </c>
    </row>
    <row r="9" spans="2:22" ht="63.75" x14ac:dyDescent="0.25">
      <c r="B9" s="64" t="s">
        <v>192</v>
      </c>
      <c r="C9" s="64" t="s">
        <v>201</v>
      </c>
      <c r="D9" s="135" t="s">
        <v>760</v>
      </c>
      <c r="E9" s="64" t="s">
        <v>194</v>
      </c>
      <c r="F9" s="64" t="s">
        <v>195</v>
      </c>
      <c r="G9" s="64" t="s">
        <v>196</v>
      </c>
      <c r="H9" s="64">
        <v>43624</v>
      </c>
      <c r="I9" s="136" t="s">
        <v>202</v>
      </c>
      <c r="J9" s="63">
        <v>50</v>
      </c>
      <c r="K9" s="63">
        <v>0</v>
      </c>
      <c r="L9" s="63">
        <v>0</v>
      </c>
      <c r="M9" s="63">
        <v>5</v>
      </c>
      <c r="N9" s="63">
        <v>0</v>
      </c>
      <c r="O9" s="63">
        <v>0</v>
      </c>
      <c r="P9" s="63">
        <v>45</v>
      </c>
      <c r="Q9" s="63">
        <v>0</v>
      </c>
      <c r="R9" s="63" t="s">
        <v>203</v>
      </c>
      <c r="S9" s="63" t="s">
        <v>196</v>
      </c>
      <c r="T9" s="63">
        <v>13</v>
      </c>
      <c r="U9" s="63" t="s">
        <v>204</v>
      </c>
      <c r="V9" s="63" t="s">
        <v>200</v>
      </c>
    </row>
    <row r="10" spans="2:22" ht="168.95" customHeight="1" x14ac:dyDescent="0.25">
      <c r="B10" s="89" t="s">
        <v>205</v>
      </c>
      <c r="C10" s="89" t="s">
        <v>201</v>
      </c>
      <c r="D10" s="89" t="s">
        <v>760</v>
      </c>
      <c r="E10" s="89" t="s">
        <v>206</v>
      </c>
      <c r="F10" s="89" t="s">
        <v>195</v>
      </c>
      <c r="G10" s="89" t="s">
        <v>196</v>
      </c>
      <c r="H10" s="89">
        <v>43624</v>
      </c>
      <c r="I10" s="90" t="s">
        <v>202</v>
      </c>
      <c r="J10" s="91">
        <v>15</v>
      </c>
      <c r="K10" s="91">
        <v>0</v>
      </c>
      <c r="L10" s="91">
        <v>0</v>
      </c>
      <c r="M10" s="91">
        <v>1</v>
      </c>
      <c r="N10" s="91">
        <v>0</v>
      </c>
      <c r="O10" s="91">
        <v>0</v>
      </c>
      <c r="P10" s="91">
        <v>0</v>
      </c>
      <c r="Q10" s="91">
        <v>14</v>
      </c>
      <c r="R10" s="91" t="s">
        <v>207</v>
      </c>
      <c r="S10" s="91" t="s">
        <v>196</v>
      </c>
      <c r="T10" s="91">
        <v>0</v>
      </c>
      <c r="U10" s="91" t="s">
        <v>208</v>
      </c>
      <c r="V10" s="91" t="s">
        <v>200</v>
      </c>
    </row>
    <row r="11" spans="2:22" ht="168.95" customHeight="1" x14ac:dyDescent="0.25">
      <c r="B11" s="89" t="s">
        <v>1328</v>
      </c>
      <c r="C11" s="89" t="s">
        <v>1329</v>
      </c>
      <c r="D11" s="89" t="s">
        <v>761</v>
      </c>
      <c r="E11" s="89" t="s">
        <v>455</v>
      </c>
      <c r="F11" s="89" t="s">
        <v>359</v>
      </c>
      <c r="G11" s="89" t="s">
        <v>28</v>
      </c>
      <c r="H11" s="89">
        <v>43658</v>
      </c>
      <c r="I11" s="90" t="s">
        <v>1330</v>
      </c>
      <c r="J11" s="91">
        <v>12</v>
      </c>
      <c r="K11" s="91">
        <v>0</v>
      </c>
      <c r="L11" s="91">
        <v>0</v>
      </c>
      <c r="M11" s="91">
        <v>0</v>
      </c>
      <c r="N11" s="91">
        <v>0</v>
      </c>
      <c r="O11" s="91">
        <v>12</v>
      </c>
      <c r="P11" s="91">
        <v>0</v>
      </c>
      <c r="Q11" s="91">
        <v>0</v>
      </c>
      <c r="R11" s="91" t="s">
        <v>1331</v>
      </c>
      <c r="S11" s="91" t="s">
        <v>196</v>
      </c>
      <c r="T11" s="91">
        <v>0</v>
      </c>
      <c r="U11" s="91" t="s">
        <v>373</v>
      </c>
      <c r="V11" s="91" t="s">
        <v>196</v>
      </c>
    </row>
    <row r="12" spans="2:22" ht="63.75" x14ac:dyDescent="0.25">
      <c r="B12" s="89" t="s">
        <v>356</v>
      </c>
      <c r="C12" s="89" t="s">
        <v>357</v>
      </c>
      <c r="D12" s="89" t="s">
        <v>761</v>
      </c>
      <c r="E12" s="89" t="s">
        <v>358</v>
      </c>
      <c r="F12" s="89" t="s">
        <v>359</v>
      </c>
      <c r="G12" s="89" t="s">
        <v>28</v>
      </c>
      <c r="H12" s="89">
        <v>43847</v>
      </c>
      <c r="I12" s="90" t="s">
        <v>360</v>
      </c>
      <c r="J12" s="91">
        <v>8</v>
      </c>
      <c r="K12" s="91">
        <v>0</v>
      </c>
      <c r="L12" s="91">
        <v>0</v>
      </c>
      <c r="M12" s="91">
        <v>0</v>
      </c>
      <c r="N12" s="91">
        <v>0</v>
      </c>
      <c r="O12" s="91">
        <v>0</v>
      </c>
      <c r="P12" s="91">
        <v>8</v>
      </c>
      <c r="Q12" s="91">
        <v>0</v>
      </c>
      <c r="R12" s="91" t="s">
        <v>361</v>
      </c>
      <c r="S12" s="91" t="s">
        <v>28</v>
      </c>
      <c r="T12" s="91">
        <v>0</v>
      </c>
      <c r="U12" s="91" t="s">
        <v>362</v>
      </c>
      <c r="V12" s="91" t="s">
        <v>200</v>
      </c>
    </row>
    <row r="13" spans="2:22" ht="48.75" customHeight="1" x14ac:dyDescent="0.25">
      <c r="B13" s="89" t="s">
        <v>363</v>
      </c>
      <c r="C13" s="89" t="s">
        <v>364</v>
      </c>
      <c r="D13" s="89" t="s">
        <v>761</v>
      </c>
      <c r="E13" s="89" t="s">
        <v>365</v>
      </c>
      <c r="F13" s="89" t="s">
        <v>195</v>
      </c>
      <c r="G13" s="89" t="s">
        <v>28</v>
      </c>
      <c r="H13" s="89">
        <v>43848</v>
      </c>
      <c r="I13" s="90" t="s">
        <v>366</v>
      </c>
      <c r="J13" s="91">
        <v>7</v>
      </c>
      <c r="K13" s="91">
        <v>0</v>
      </c>
      <c r="L13" s="91">
        <v>0</v>
      </c>
      <c r="M13" s="91">
        <v>0</v>
      </c>
      <c r="N13" s="91">
        <v>0</v>
      </c>
      <c r="O13" s="91">
        <v>0</v>
      </c>
      <c r="P13" s="91">
        <v>7</v>
      </c>
      <c r="Q13" s="91">
        <v>0</v>
      </c>
      <c r="R13" s="91" t="s">
        <v>367</v>
      </c>
      <c r="S13" s="91" t="s">
        <v>28</v>
      </c>
      <c r="T13" s="91">
        <v>0</v>
      </c>
      <c r="U13" s="91" t="s">
        <v>368</v>
      </c>
      <c r="V13" s="91" t="s">
        <v>200</v>
      </c>
    </row>
    <row r="14" spans="2:22" ht="51" x14ac:dyDescent="0.25">
      <c r="B14" s="89" t="s">
        <v>369</v>
      </c>
      <c r="C14" s="89" t="s">
        <v>370</v>
      </c>
      <c r="D14" s="89" t="s">
        <v>761</v>
      </c>
      <c r="E14" s="89" t="s">
        <v>365</v>
      </c>
      <c r="F14" s="89" t="s">
        <v>195</v>
      </c>
      <c r="G14" s="89" t="s">
        <v>28</v>
      </c>
      <c r="H14" s="89">
        <v>43863</v>
      </c>
      <c r="I14" s="90" t="s">
        <v>371</v>
      </c>
      <c r="J14" s="91">
        <v>7</v>
      </c>
      <c r="K14" s="91">
        <v>0</v>
      </c>
      <c r="L14" s="91">
        <v>0</v>
      </c>
      <c r="M14" s="91">
        <v>0</v>
      </c>
      <c r="N14" s="91">
        <v>0</v>
      </c>
      <c r="O14" s="91">
        <v>0</v>
      </c>
      <c r="P14" s="91">
        <v>5</v>
      </c>
      <c r="Q14" s="91">
        <v>2</v>
      </c>
      <c r="R14" s="91" t="s">
        <v>372</v>
      </c>
      <c r="S14" s="91" t="s">
        <v>28</v>
      </c>
      <c r="T14" s="91">
        <v>0</v>
      </c>
      <c r="U14" s="91" t="s">
        <v>373</v>
      </c>
      <c r="V14" s="91" t="s">
        <v>200</v>
      </c>
    </row>
    <row r="15" spans="2:22" ht="38.25" x14ac:dyDescent="0.25">
      <c r="B15" s="89" t="s">
        <v>374</v>
      </c>
      <c r="C15" s="89" t="s">
        <v>375</v>
      </c>
      <c r="D15" s="89" t="s">
        <v>761</v>
      </c>
      <c r="E15" s="89" t="s">
        <v>365</v>
      </c>
      <c r="F15" s="89" t="s">
        <v>359</v>
      </c>
      <c r="G15" s="89" t="s">
        <v>28</v>
      </c>
      <c r="H15" s="89">
        <v>43863</v>
      </c>
      <c r="I15" s="90" t="s">
        <v>376</v>
      </c>
      <c r="J15" s="91">
        <v>11</v>
      </c>
      <c r="K15" s="91">
        <v>0</v>
      </c>
      <c r="L15" s="91">
        <v>0</v>
      </c>
      <c r="M15" s="91">
        <v>1</v>
      </c>
      <c r="N15" s="91">
        <v>0</v>
      </c>
      <c r="O15" s="91">
        <v>2</v>
      </c>
      <c r="P15" s="91">
        <v>8</v>
      </c>
      <c r="Q15" s="91">
        <v>0</v>
      </c>
      <c r="R15" s="91" t="s">
        <v>377</v>
      </c>
      <c r="S15" s="91" t="s">
        <v>28</v>
      </c>
      <c r="T15" s="91">
        <v>0</v>
      </c>
      <c r="U15" s="91" t="s">
        <v>373</v>
      </c>
      <c r="V15" s="91" t="s">
        <v>200</v>
      </c>
    </row>
    <row r="16" spans="2:22" ht="63.75" x14ac:dyDescent="0.25">
      <c r="B16" s="89" t="s">
        <v>417</v>
      </c>
      <c r="C16" s="89" t="s">
        <v>426</v>
      </c>
      <c r="D16" s="89" t="s">
        <v>760</v>
      </c>
      <c r="E16" s="89" t="s">
        <v>452</v>
      </c>
      <c r="F16" s="89" t="s">
        <v>359</v>
      </c>
      <c r="G16" s="89" t="s">
        <v>28</v>
      </c>
      <c r="H16" s="89">
        <v>44022</v>
      </c>
      <c r="I16" s="89" t="s">
        <v>440</v>
      </c>
      <c r="J16" s="91">
        <v>8</v>
      </c>
      <c r="K16" s="91">
        <v>0</v>
      </c>
      <c r="L16" s="91">
        <v>0</v>
      </c>
      <c r="M16" s="91">
        <v>0</v>
      </c>
      <c r="N16" s="91">
        <v>0</v>
      </c>
      <c r="O16" s="91">
        <v>8</v>
      </c>
      <c r="P16" s="91">
        <v>0</v>
      </c>
      <c r="Q16" s="91">
        <v>0</v>
      </c>
      <c r="R16" s="91" t="s">
        <v>459</v>
      </c>
      <c r="S16" s="91" t="s">
        <v>28</v>
      </c>
      <c r="T16" s="91">
        <v>0</v>
      </c>
      <c r="U16" s="91" t="s">
        <v>373</v>
      </c>
      <c r="V16" s="91" t="s">
        <v>200</v>
      </c>
    </row>
    <row r="17" spans="2:22" ht="38.25" x14ac:dyDescent="0.25">
      <c r="B17" s="89" t="s">
        <v>418</v>
      </c>
      <c r="C17" s="89" t="s">
        <v>427</v>
      </c>
      <c r="D17" s="89" t="s">
        <v>761</v>
      </c>
      <c r="E17" s="89" t="s">
        <v>365</v>
      </c>
      <c r="F17" s="89" t="s">
        <v>195</v>
      </c>
      <c r="G17" s="89" t="s">
        <v>28</v>
      </c>
      <c r="H17" s="89">
        <v>44019</v>
      </c>
      <c r="I17" s="89" t="s">
        <v>441</v>
      </c>
      <c r="J17" s="91">
        <v>3</v>
      </c>
      <c r="K17" s="91">
        <v>0</v>
      </c>
      <c r="L17" s="91">
        <v>0</v>
      </c>
      <c r="M17" s="91">
        <v>0</v>
      </c>
      <c r="N17" s="91">
        <v>0</v>
      </c>
      <c r="O17" s="91">
        <v>0</v>
      </c>
      <c r="P17" s="91">
        <v>3</v>
      </c>
      <c r="Q17" s="91">
        <v>0</v>
      </c>
      <c r="R17" s="91" t="s">
        <v>460</v>
      </c>
      <c r="S17" s="91" t="s">
        <v>28</v>
      </c>
      <c r="T17" s="91">
        <v>0</v>
      </c>
      <c r="U17" s="91" t="s">
        <v>373</v>
      </c>
      <c r="V17" s="91" t="s">
        <v>200</v>
      </c>
    </row>
    <row r="18" spans="2:22" ht="89.25" x14ac:dyDescent="0.25">
      <c r="B18" s="89" t="s">
        <v>419</v>
      </c>
      <c r="C18" s="89" t="s">
        <v>428</v>
      </c>
      <c r="D18" s="89" t="s">
        <v>761</v>
      </c>
      <c r="E18" s="89" t="s">
        <v>453</v>
      </c>
      <c r="F18" s="89" t="s">
        <v>359</v>
      </c>
      <c r="G18" s="89" t="s">
        <v>28</v>
      </c>
      <c r="H18" s="89">
        <v>44028</v>
      </c>
      <c r="I18" s="89" t="s">
        <v>376</v>
      </c>
      <c r="J18" s="91">
        <v>11</v>
      </c>
      <c r="K18" s="91">
        <v>0</v>
      </c>
      <c r="L18" s="91">
        <v>0</v>
      </c>
      <c r="M18" s="91">
        <v>0</v>
      </c>
      <c r="N18" s="91">
        <v>0</v>
      </c>
      <c r="O18" s="91">
        <v>8</v>
      </c>
      <c r="P18" s="91">
        <v>1</v>
      </c>
      <c r="Q18" s="91" t="s">
        <v>457</v>
      </c>
      <c r="R18" s="91" t="s">
        <v>461</v>
      </c>
      <c r="S18" s="91" t="s">
        <v>196</v>
      </c>
      <c r="T18" s="91">
        <v>0</v>
      </c>
      <c r="U18" s="91" t="s">
        <v>373</v>
      </c>
      <c r="V18" s="91" t="s">
        <v>200</v>
      </c>
    </row>
    <row r="19" spans="2:22" ht="51" x14ac:dyDescent="0.25">
      <c r="B19" s="89" t="s">
        <v>420</v>
      </c>
      <c r="C19" s="89" t="s">
        <v>429</v>
      </c>
      <c r="D19" s="89" t="s">
        <v>761</v>
      </c>
      <c r="E19" s="89" t="s">
        <v>454</v>
      </c>
      <c r="F19" s="89" t="s">
        <v>195</v>
      </c>
      <c r="G19" s="89" t="s">
        <v>28</v>
      </c>
      <c r="H19" s="89">
        <v>44026</v>
      </c>
      <c r="I19" s="89"/>
      <c r="J19" s="91">
        <v>14</v>
      </c>
      <c r="K19" s="91">
        <v>0</v>
      </c>
      <c r="L19" s="91">
        <v>0</v>
      </c>
      <c r="M19" s="91">
        <v>0</v>
      </c>
      <c r="N19" s="91">
        <v>0</v>
      </c>
      <c r="O19" s="91">
        <v>0</v>
      </c>
      <c r="P19" s="91">
        <v>0</v>
      </c>
      <c r="Q19" s="91" t="s">
        <v>458</v>
      </c>
      <c r="R19" s="91" t="s">
        <v>462</v>
      </c>
      <c r="S19" s="91" t="s">
        <v>196</v>
      </c>
      <c r="T19" s="91">
        <v>0</v>
      </c>
      <c r="U19" s="153" t="s">
        <v>528</v>
      </c>
      <c r="V19" s="91" t="s">
        <v>200</v>
      </c>
    </row>
    <row r="20" spans="2:22" ht="51" x14ac:dyDescent="0.25">
      <c r="B20" s="89" t="s">
        <v>420</v>
      </c>
      <c r="C20" s="89" t="s">
        <v>429</v>
      </c>
      <c r="D20" s="89" t="s">
        <v>761</v>
      </c>
      <c r="E20" s="89" t="s">
        <v>454</v>
      </c>
      <c r="F20" s="89" t="s">
        <v>195</v>
      </c>
      <c r="G20" s="89" t="s">
        <v>28</v>
      </c>
      <c r="H20" s="89">
        <v>44027</v>
      </c>
      <c r="I20" s="89" t="s">
        <v>444</v>
      </c>
      <c r="J20" s="91">
        <v>14</v>
      </c>
      <c r="K20" s="91">
        <v>0</v>
      </c>
      <c r="L20" s="91">
        <v>0</v>
      </c>
      <c r="M20" s="91">
        <v>0</v>
      </c>
      <c r="N20" s="91">
        <v>0</v>
      </c>
      <c r="O20" s="91">
        <v>0</v>
      </c>
      <c r="P20" s="91">
        <v>0</v>
      </c>
      <c r="Q20" s="91" t="s">
        <v>458</v>
      </c>
      <c r="R20" s="91" t="s">
        <v>463</v>
      </c>
      <c r="S20" s="91" t="s">
        <v>196</v>
      </c>
      <c r="T20" s="91">
        <v>0</v>
      </c>
      <c r="U20" s="154"/>
      <c r="V20" s="91" t="s">
        <v>200</v>
      </c>
    </row>
    <row r="21" spans="2:22" ht="63.75" x14ac:dyDescent="0.25">
      <c r="B21" s="89" t="s">
        <v>421</v>
      </c>
      <c r="C21" s="89" t="s">
        <v>430</v>
      </c>
      <c r="D21" s="89" t="s">
        <v>761</v>
      </c>
      <c r="E21" s="89" t="s">
        <v>454</v>
      </c>
      <c r="F21" s="89" t="s">
        <v>195</v>
      </c>
      <c r="G21" s="89" t="s">
        <v>28</v>
      </c>
      <c r="H21" s="89">
        <v>44028</v>
      </c>
      <c r="I21" s="89" t="s">
        <v>445</v>
      </c>
      <c r="J21" s="91">
        <v>41</v>
      </c>
      <c r="K21" s="91">
        <v>0</v>
      </c>
      <c r="L21" s="91">
        <v>0</v>
      </c>
      <c r="M21" s="91">
        <v>0</v>
      </c>
      <c r="N21" s="91">
        <v>0</v>
      </c>
      <c r="O21" s="91">
        <v>24</v>
      </c>
      <c r="P21" s="91">
        <v>3</v>
      </c>
      <c r="Q21" s="91" t="s">
        <v>458</v>
      </c>
      <c r="R21" s="91" t="s">
        <v>464</v>
      </c>
      <c r="S21" s="91" t="s">
        <v>196</v>
      </c>
      <c r="T21" s="91">
        <v>0</v>
      </c>
      <c r="U21" s="154"/>
      <c r="V21" s="91" t="s">
        <v>200</v>
      </c>
    </row>
    <row r="22" spans="2:22" ht="51" x14ac:dyDescent="0.25">
      <c r="B22" s="89" t="s">
        <v>1332</v>
      </c>
      <c r="C22" s="89" t="s">
        <v>431</v>
      </c>
      <c r="D22" s="89" t="s">
        <v>761</v>
      </c>
      <c r="E22" s="89" t="s">
        <v>454</v>
      </c>
      <c r="F22" s="89" t="s">
        <v>195</v>
      </c>
      <c r="G22" s="89" t="s">
        <v>28</v>
      </c>
      <c r="H22" s="89">
        <v>44029</v>
      </c>
      <c r="I22" s="89" t="s">
        <v>446</v>
      </c>
      <c r="J22" s="91">
        <v>16</v>
      </c>
      <c r="K22" s="91">
        <v>0</v>
      </c>
      <c r="L22" s="91">
        <v>0</v>
      </c>
      <c r="M22" s="91">
        <v>0</v>
      </c>
      <c r="N22" s="91">
        <v>0</v>
      </c>
      <c r="O22" s="91">
        <v>2</v>
      </c>
      <c r="P22" s="91">
        <v>0</v>
      </c>
      <c r="Q22" s="91" t="s">
        <v>458</v>
      </c>
      <c r="R22" s="91" t="s">
        <v>463</v>
      </c>
      <c r="S22" s="91" t="s">
        <v>196</v>
      </c>
      <c r="T22" s="91">
        <v>0</v>
      </c>
      <c r="U22" s="154"/>
      <c r="V22" s="91" t="s">
        <v>200</v>
      </c>
    </row>
    <row r="23" spans="2:22" ht="51" x14ac:dyDescent="0.25">
      <c r="B23" s="89" t="s">
        <v>422</v>
      </c>
      <c r="C23" s="89" t="s">
        <v>429</v>
      </c>
      <c r="D23" s="89" t="s">
        <v>761</v>
      </c>
      <c r="E23" s="89" t="s">
        <v>454</v>
      </c>
      <c r="F23" s="89" t="s">
        <v>195</v>
      </c>
      <c r="G23" s="89" t="s">
        <v>28</v>
      </c>
      <c r="H23" s="89">
        <v>44030</v>
      </c>
      <c r="I23" s="89" t="s">
        <v>447</v>
      </c>
      <c r="J23" s="91">
        <v>18</v>
      </c>
      <c r="K23" s="91">
        <v>0</v>
      </c>
      <c r="L23" s="91">
        <v>0</v>
      </c>
      <c r="M23" s="91">
        <v>0</v>
      </c>
      <c r="N23" s="91">
        <v>0</v>
      </c>
      <c r="O23" s="91">
        <v>4</v>
      </c>
      <c r="P23" s="91">
        <v>0</v>
      </c>
      <c r="Q23" s="91" t="s">
        <v>458</v>
      </c>
      <c r="R23" s="91" t="s">
        <v>465</v>
      </c>
      <c r="S23" s="91" t="s">
        <v>196</v>
      </c>
      <c r="T23" s="91">
        <v>0</v>
      </c>
      <c r="U23" s="154"/>
      <c r="V23" s="91" t="s">
        <v>200</v>
      </c>
    </row>
    <row r="24" spans="2:22" ht="51" x14ac:dyDescent="0.25">
      <c r="B24" s="89" t="s">
        <v>423</v>
      </c>
      <c r="C24" s="89" t="s">
        <v>429</v>
      </c>
      <c r="D24" s="89" t="s">
        <v>761</v>
      </c>
      <c r="E24" s="89" t="s">
        <v>454</v>
      </c>
      <c r="F24" s="89" t="s">
        <v>195</v>
      </c>
      <c r="G24" s="89" t="s">
        <v>28</v>
      </c>
      <c r="H24" s="89">
        <v>44031</v>
      </c>
      <c r="I24" s="89" t="s">
        <v>448</v>
      </c>
      <c r="J24" s="91">
        <v>25</v>
      </c>
      <c r="K24" s="91">
        <v>0</v>
      </c>
      <c r="L24" s="91">
        <v>0</v>
      </c>
      <c r="M24" s="91">
        <v>0</v>
      </c>
      <c r="N24" s="91">
        <v>0</v>
      </c>
      <c r="O24" s="91">
        <v>11</v>
      </c>
      <c r="P24" s="91">
        <v>0</v>
      </c>
      <c r="Q24" s="91" t="s">
        <v>458</v>
      </c>
      <c r="R24" s="91" t="s">
        <v>466</v>
      </c>
      <c r="S24" s="91" t="s">
        <v>196</v>
      </c>
      <c r="T24" s="91">
        <v>0</v>
      </c>
      <c r="U24" s="154"/>
      <c r="V24" s="91" t="s">
        <v>200</v>
      </c>
    </row>
    <row r="25" spans="2:22" ht="76.5" x14ac:dyDescent="0.25">
      <c r="B25" s="89" t="s">
        <v>424</v>
      </c>
      <c r="C25" s="89" t="s">
        <v>432</v>
      </c>
      <c r="D25" s="89" t="s">
        <v>761</v>
      </c>
      <c r="E25" s="89" t="s">
        <v>454</v>
      </c>
      <c r="F25" s="89" t="s">
        <v>195</v>
      </c>
      <c r="G25" s="89" t="s">
        <v>28</v>
      </c>
      <c r="H25" s="89">
        <v>44032</v>
      </c>
      <c r="I25" s="89"/>
      <c r="J25" s="91">
        <v>23</v>
      </c>
      <c r="K25" s="91">
        <v>0</v>
      </c>
      <c r="L25" s="91">
        <v>0</v>
      </c>
      <c r="M25" s="91">
        <v>0</v>
      </c>
      <c r="N25" s="91">
        <v>0</v>
      </c>
      <c r="O25" s="91">
        <v>9</v>
      </c>
      <c r="P25" s="91">
        <v>0</v>
      </c>
      <c r="Q25" s="91" t="s">
        <v>458</v>
      </c>
      <c r="R25" s="91" t="s">
        <v>467</v>
      </c>
      <c r="S25" s="91" t="s">
        <v>196</v>
      </c>
      <c r="T25" s="91">
        <v>0</v>
      </c>
      <c r="U25" s="155"/>
      <c r="V25" s="91" t="s">
        <v>200</v>
      </c>
    </row>
    <row r="26" spans="2:22" ht="51" x14ac:dyDescent="0.25">
      <c r="B26" s="89" t="s">
        <v>435</v>
      </c>
      <c r="C26" s="89" t="s">
        <v>434</v>
      </c>
      <c r="D26" s="89" t="s">
        <v>761</v>
      </c>
      <c r="E26" s="89" t="s">
        <v>456</v>
      </c>
      <c r="F26" s="89" t="s">
        <v>359</v>
      </c>
      <c r="G26" s="89" t="s">
        <v>28</v>
      </c>
      <c r="H26" s="89">
        <v>44044</v>
      </c>
      <c r="I26" s="89" t="s">
        <v>449</v>
      </c>
      <c r="J26" s="91">
        <v>10</v>
      </c>
      <c r="K26" s="91">
        <v>0</v>
      </c>
      <c r="L26" s="91">
        <v>0</v>
      </c>
      <c r="M26" s="91">
        <v>0</v>
      </c>
      <c r="N26" s="91">
        <v>0</v>
      </c>
      <c r="O26" s="91">
        <v>0</v>
      </c>
      <c r="P26" s="91">
        <v>10</v>
      </c>
      <c r="Q26" s="91">
        <v>0</v>
      </c>
      <c r="R26" s="91" t="s">
        <v>469</v>
      </c>
      <c r="S26" s="91" t="s">
        <v>28</v>
      </c>
      <c r="T26" s="91">
        <v>0</v>
      </c>
      <c r="U26" s="91" t="s">
        <v>373</v>
      </c>
      <c r="V26" s="91" t="s">
        <v>200</v>
      </c>
    </row>
    <row r="27" spans="2:22" ht="51" x14ac:dyDescent="0.25">
      <c r="B27" s="89" t="s">
        <v>473</v>
      </c>
      <c r="C27" s="89" t="s">
        <v>474</v>
      </c>
      <c r="D27" s="89" t="s">
        <v>761</v>
      </c>
      <c r="E27" s="89" t="s">
        <v>475</v>
      </c>
      <c r="F27" s="89" t="s">
        <v>359</v>
      </c>
      <c r="G27" s="89" t="s">
        <v>28</v>
      </c>
      <c r="H27" s="89">
        <v>44044</v>
      </c>
      <c r="I27" s="89" t="s">
        <v>476</v>
      </c>
      <c r="J27" s="91">
        <v>10</v>
      </c>
      <c r="K27" s="91">
        <v>0</v>
      </c>
      <c r="L27" s="91">
        <v>0</v>
      </c>
      <c r="M27" s="91">
        <v>0</v>
      </c>
      <c r="N27" s="91">
        <v>0</v>
      </c>
      <c r="O27" s="91">
        <v>0</v>
      </c>
      <c r="P27" s="91">
        <v>10</v>
      </c>
      <c r="Q27" s="91">
        <v>0</v>
      </c>
      <c r="R27" s="91" t="s">
        <v>477</v>
      </c>
      <c r="S27" s="91" t="s">
        <v>196</v>
      </c>
      <c r="T27" s="91">
        <v>0</v>
      </c>
      <c r="U27" s="91" t="s">
        <v>373</v>
      </c>
      <c r="V27" s="91" t="s">
        <v>200</v>
      </c>
    </row>
    <row r="28" spans="2:22" ht="76.5" x14ac:dyDescent="0.25">
      <c r="B28" s="89" t="s">
        <v>425</v>
      </c>
      <c r="C28" s="89" t="s">
        <v>433</v>
      </c>
      <c r="D28" s="89" t="s">
        <v>761</v>
      </c>
      <c r="E28" s="89" t="s">
        <v>365</v>
      </c>
      <c r="F28" s="89" t="s">
        <v>359</v>
      </c>
      <c r="G28" s="89" t="s">
        <v>28</v>
      </c>
      <c r="H28" s="89">
        <v>44046</v>
      </c>
      <c r="I28" s="89" t="s">
        <v>442</v>
      </c>
      <c r="J28" s="91">
        <v>12</v>
      </c>
      <c r="K28" s="91">
        <v>0</v>
      </c>
      <c r="L28" s="91">
        <v>0</v>
      </c>
      <c r="M28" s="91">
        <v>0</v>
      </c>
      <c r="N28" s="91">
        <v>0</v>
      </c>
      <c r="O28" s="91">
        <v>0</v>
      </c>
      <c r="P28" s="91">
        <v>12</v>
      </c>
      <c r="Q28" s="91">
        <v>0</v>
      </c>
      <c r="R28" s="91" t="s">
        <v>468</v>
      </c>
      <c r="S28" s="91" t="s">
        <v>28</v>
      </c>
      <c r="T28" s="91">
        <v>0</v>
      </c>
      <c r="U28" s="91" t="s">
        <v>373</v>
      </c>
      <c r="V28" s="91" t="s">
        <v>200</v>
      </c>
    </row>
    <row r="29" spans="2:22" ht="51" x14ac:dyDescent="0.25">
      <c r="B29" s="89" t="s">
        <v>1334</v>
      </c>
      <c r="C29" s="89" t="s">
        <v>782</v>
      </c>
      <c r="D29" s="89" t="s">
        <v>761</v>
      </c>
      <c r="E29" s="89" t="s">
        <v>455</v>
      </c>
      <c r="F29" s="89" t="s">
        <v>359</v>
      </c>
      <c r="G29" s="89" t="s">
        <v>28</v>
      </c>
      <c r="H29" s="89">
        <v>44435</v>
      </c>
      <c r="I29" s="89" t="s">
        <v>1335</v>
      </c>
      <c r="J29" s="91">
        <v>6</v>
      </c>
      <c r="K29" s="91">
        <v>0</v>
      </c>
      <c r="L29" s="91">
        <v>0</v>
      </c>
      <c r="M29" s="91">
        <v>0</v>
      </c>
      <c r="N29" s="91">
        <v>0</v>
      </c>
      <c r="O29" s="91">
        <v>6</v>
      </c>
      <c r="P29" s="91">
        <v>0</v>
      </c>
      <c r="Q29" s="91">
        <v>0</v>
      </c>
      <c r="R29" s="91" t="s">
        <v>470</v>
      </c>
      <c r="S29" s="91" t="s">
        <v>28</v>
      </c>
      <c r="T29" s="91">
        <v>0</v>
      </c>
      <c r="U29" s="91" t="s">
        <v>373</v>
      </c>
      <c r="V29" s="91" t="s">
        <v>200</v>
      </c>
    </row>
    <row r="30" spans="2:22" ht="51" x14ac:dyDescent="0.25">
      <c r="B30" s="89" t="s">
        <v>436</v>
      </c>
      <c r="C30" s="89" t="s">
        <v>433</v>
      </c>
      <c r="D30" s="89" t="s">
        <v>761</v>
      </c>
      <c r="E30" s="89" t="s">
        <v>455</v>
      </c>
      <c r="F30" s="89" t="s">
        <v>359</v>
      </c>
      <c r="G30" s="89" t="s">
        <v>28</v>
      </c>
      <c r="H30" s="89">
        <v>44071</v>
      </c>
      <c r="I30" s="89" t="s">
        <v>443</v>
      </c>
      <c r="J30" s="91">
        <v>14</v>
      </c>
      <c r="K30" s="91">
        <v>0</v>
      </c>
      <c r="L30" s="91">
        <v>0</v>
      </c>
      <c r="M30" s="91">
        <v>0</v>
      </c>
      <c r="N30" s="91">
        <v>0</v>
      </c>
      <c r="O30" s="91">
        <v>0</v>
      </c>
      <c r="P30" s="91">
        <v>14</v>
      </c>
      <c r="Q30" s="91">
        <v>0</v>
      </c>
      <c r="R30" s="91" t="s">
        <v>470</v>
      </c>
      <c r="S30" s="91" t="s">
        <v>28</v>
      </c>
      <c r="T30" s="91">
        <v>0</v>
      </c>
      <c r="U30" s="91" t="s">
        <v>373</v>
      </c>
      <c r="V30" s="91" t="s">
        <v>200</v>
      </c>
    </row>
    <row r="31" spans="2:22" ht="51" x14ac:dyDescent="0.25">
      <c r="B31" s="89" t="s">
        <v>1333</v>
      </c>
      <c r="C31" s="89" t="s">
        <v>438</v>
      </c>
      <c r="D31" s="89" t="s">
        <v>761</v>
      </c>
      <c r="E31" s="89" t="s">
        <v>455</v>
      </c>
      <c r="F31" s="89" t="s">
        <v>359</v>
      </c>
      <c r="G31" s="89" t="s">
        <v>28</v>
      </c>
      <c r="H31" s="89">
        <v>44071</v>
      </c>
      <c r="I31" s="89" t="s">
        <v>450</v>
      </c>
      <c r="J31" s="91">
        <v>12</v>
      </c>
      <c r="K31" s="91">
        <v>0</v>
      </c>
      <c r="L31" s="91">
        <v>0</v>
      </c>
      <c r="M31" s="91">
        <v>0</v>
      </c>
      <c r="N31" s="91">
        <v>0</v>
      </c>
      <c r="O31" s="91">
        <v>0</v>
      </c>
      <c r="P31" s="91">
        <v>12</v>
      </c>
      <c r="Q31" s="91">
        <v>0</v>
      </c>
      <c r="R31" s="91" t="s">
        <v>471</v>
      </c>
      <c r="S31" s="91" t="s">
        <v>28</v>
      </c>
      <c r="T31" s="91">
        <v>0</v>
      </c>
      <c r="U31" s="91" t="s">
        <v>373</v>
      </c>
      <c r="V31" s="91" t="s">
        <v>200</v>
      </c>
    </row>
    <row r="32" spans="2:22" ht="51" x14ac:dyDescent="0.25">
      <c r="B32" s="89" t="s">
        <v>1334</v>
      </c>
      <c r="C32" s="89" t="s">
        <v>782</v>
      </c>
      <c r="D32" s="89" t="s">
        <v>761</v>
      </c>
      <c r="E32" s="89" t="s">
        <v>455</v>
      </c>
      <c r="F32" s="89" t="s">
        <v>359</v>
      </c>
      <c r="G32" s="89" t="s">
        <v>28</v>
      </c>
      <c r="H32" s="89">
        <v>44436</v>
      </c>
      <c r="I32" s="89" t="s">
        <v>1335</v>
      </c>
      <c r="J32" s="91">
        <v>6</v>
      </c>
      <c r="K32" s="91">
        <v>0</v>
      </c>
      <c r="L32" s="91">
        <v>0</v>
      </c>
      <c r="M32" s="91">
        <v>0</v>
      </c>
      <c r="N32" s="91">
        <v>0</v>
      </c>
      <c r="O32" s="91">
        <v>6</v>
      </c>
      <c r="P32" s="91">
        <v>0</v>
      </c>
      <c r="Q32" s="91">
        <v>0</v>
      </c>
      <c r="R32" s="91" t="s">
        <v>470</v>
      </c>
      <c r="S32" s="91" t="s">
        <v>28</v>
      </c>
      <c r="T32" s="91">
        <v>0</v>
      </c>
      <c r="U32" s="91" t="s">
        <v>373</v>
      </c>
      <c r="V32" s="91" t="s">
        <v>200</v>
      </c>
    </row>
    <row r="33" spans="2:22" ht="63.75" x14ac:dyDescent="0.25">
      <c r="B33" s="89" t="s">
        <v>437</v>
      </c>
      <c r="C33" s="89" t="s">
        <v>439</v>
      </c>
      <c r="D33" s="89" t="s">
        <v>761</v>
      </c>
      <c r="E33" s="89" t="s">
        <v>455</v>
      </c>
      <c r="F33" s="89" t="s">
        <v>359</v>
      </c>
      <c r="G33" s="89" t="s">
        <v>28</v>
      </c>
      <c r="H33" s="89">
        <v>44072</v>
      </c>
      <c r="I33" s="89" t="s">
        <v>451</v>
      </c>
      <c r="J33" s="91">
        <v>23</v>
      </c>
      <c r="K33" s="91">
        <v>0</v>
      </c>
      <c r="L33" s="91">
        <v>0</v>
      </c>
      <c r="M33" s="91">
        <v>0</v>
      </c>
      <c r="N33" s="91">
        <v>0</v>
      </c>
      <c r="O33" s="91">
        <v>0</v>
      </c>
      <c r="P33" s="91">
        <v>23</v>
      </c>
      <c r="Q33" s="91">
        <v>0</v>
      </c>
      <c r="R33" s="91" t="s">
        <v>472</v>
      </c>
      <c r="S33" s="91" t="s">
        <v>28</v>
      </c>
      <c r="T33" s="91">
        <v>0</v>
      </c>
      <c r="U33" s="91" t="s">
        <v>373</v>
      </c>
      <c r="V33" s="91" t="s">
        <v>200</v>
      </c>
    </row>
    <row r="34" spans="2:22" ht="63.75" x14ac:dyDescent="0.25">
      <c r="B34" s="89" t="s">
        <v>482</v>
      </c>
      <c r="C34" s="89" t="s">
        <v>483</v>
      </c>
      <c r="D34" s="89" t="s">
        <v>761</v>
      </c>
      <c r="E34" s="89" t="s">
        <v>455</v>
      </c>
      <c r="F34" s="89" t="s">
        <v>359</v>
      </c>
      <c r="G34" s="89" t="s">
        <v>28</v>
      </c>
      <c r="H34" s="89">
        <v>44077</v>
      </c>
      <c r="I34" s="89" t="s">
        <v>484</v>
      </c>
      <c r="J34" s="91">
        <v>13</v>
      </c>
      <c r="K34" s="91">
        <v>0</v>
      </c>
      <c r="L34" s="91">
        <v>0</v>
      </c>
      <c r="M34" s="91">
        <v>0</v>
      </c>
      <c r="N34" s="91">
        <v>0</v>
      </c>
      <c r="O34" s="91">
        <v>0</v>
      </c>
      <c r="P34" s="91">
        <v>13</v>
      </c>
      <c r="Q34" s="91">
        <v>0</v>
      </c>
      <c r="R34" s="91" t="s">
        <v>472</v>
      </c>
      <c r="S34" s="91" t="s">
        <v>28</v>
      </c>
      <c r="T34" s="91">
        <v>0</v>
      </c>
      <c r="U34" s="91" t="s">
        <v>373</v>
      </c>
      <c r="V34" s="91" t="s">
        <v>200</v>
      </c>
    </row>
    <row r="35" spans="2:22" ht="51" x14ac:dyDescent="0.25">
      <c r="B35" s="89" t="s">
        <v>478</v>
      </c>
      <c r="C35" s="89" t="s">
        <v>479</v>
      </c>
      <c r="D35" s="89" t="s">
        <v>762</v>
      </c>
      <c r="E35" s="89" t="s">
        <v>475</v>
      </c>
      <c r="F35" s="89" t="s">
        <v>195</v>
      </c>
      <c r="G35" s="89" t="s">
        <v>28</v>
      </c>
      <c r="H35" s="89">
        <v>44079</v>
      </c>
      <c r="I35" s="89" t="s">
        <v>480</v>
      </c>
      <c r="J35" s="91">
        <v>16</v>
      </c>
      <c r="K35" s="91">
        <v>0</v>
      </c>
      <c r="L35" s="91">
        <v>0</v>
      </c>
      <c r="M35" s="91">
        <v>2</v>
      </c>
      <c r="N35" s="91">
        <v>0</v>
      </c>
      <c r="O35" s="91">
        <v>0</v>
      </c>
      <c r="P35" s="91">
        <v>16</v>
      </c>
      <c r="Q35" s="91">
        <v>0</v>
      </c>
      <c r="R35" s="91" t="s">
        <v>481</v>
      </c>
      <c r="S35" s="91" t="s">
        <v>28</v>
      </c>
      <c r="T35" s="91">
        <v>5</v>
      </c>
      <c r="U35" s="91" t="s">
        <v>485</v>
      </c>
      <c r="V35" s="91" t="s">
        <v>200</v>
      </c>
    </row>
    <row r="36" spans="2:22" ht="63.75" x14ac:dyDescent="0.25">
      <c r="B36" s="89" t="s">
        <v>486</v>
      </c>
      <c r="C36" s="89" t="s">
        <v>439</v>
      </c>
      <c r="D36" s="89" t="s">
        <v>761</v>
      </c>
      <c r="E36" s="89" t="s">
        <v>455</v>
      </c>
      <c r="F36" s="89" t="s">
        <v>359</v>
      </c>
      <c r="G36" s="89" t="s">
        <v>28</v>
      </c>
      <c r="H36" s="89">
        <v>44079</v>
      </c>
      <c r="I36" s="89" t="s">
        <v>487</v>
      </c>
      <c r="J36" s="91">
        <v>9</v>
      </c>
      <c r="K36" s="91">
        <v>0</v>
      </c>
      <c r="L36" s="91">
        <v>0</v>
      </c>
      <c r="M36" s="91">
        <v>0</v>
      </c>
      <c r="N36" s="91">
        <v>0</v>
      </c>
      <c r="O36" s="91">
        <v>9</v>
      </c>
      <c r="P36" s="91">
        <v>0</v>
      </c>
      <c r="Q36" s="91">
        <v>0</v>
      </c>
      <c r="R36" s="91" t="s">
        <v>472</v>
      </c>
      <c r="S36" s="91" t="s">
        <v>28</v>
      </c>
      <c r="T36" s="91">
        <v>0</v>
      </c>
      <c r="U36" s="91" t="s">
        <v>373</v>
      </c>
      <c r="V36" s="91" t="s">
        <v>200</v>
      </c>
    </row>
    <row r="37" spans="2:22" ht="63.75" x14ac:dyDescent="0.25">
      <c r="B37" s="89" t="s">
        <v>1336</v>
      </c>
      <c r="C37" s="89" t="s">
        <v>1338</v>
      </c>
      <c r="D37" s="89" t="s">
        <v>761</v>
      </c>
      <c r="E37" s="89" t="s">
        <v>1337</v>
      </c>
      <c r="F37" s="89" t="s">
        <v>195</v>
      </c>
      <c r="G37" s="89" t="s">
        <v>28</v>
      </c>
      <c r="H37" s="89">
        <v>44450</v>
      </c>
      <c r="I37" s="89" t="s">
        <v>1339</v>
      </c>
      <c r="J37" s="91">
        <v>7</v>
      </c>
      <c r="K37" s="91">
        <v>0</v>
      </c>
      <c r="L37" s="91">
        <v>0</v>
      </c>
      <c r="M37" s="91">
        <v>0</v>
      </c>
      <c r="N37" s="91">
        <v>0</v>
      </c>
      <c r="O37" s="91">
        <v>0</v>
      </c>
      <c r="P37" s="91">
        <v>7</v>
      </c>
      <c r="Q37" s="91">
        <v>0</v>
      </c>
      <c r="R37" s="91" t="s">
        <v>1340</v>
      </c>
      <c r="S37" s="91" t="s">
        <v>196</v>
      </c>
      <c r="T37" s="91">
        <v>0</v>
      </c>
      <c r="U37" s="91" t="s">
        <v>373</v>
      </c>
      <c r="V37" s="91" t="s">
        <v>1341</v>
      </c>
    </row>
    <row r="38" spans="2:22" ht="51" x14ac:dyDescent="0.25">
      <c r="B38" s="89" t="s">
        <v>525</v>
      </c>
      <c r="C38" s="89" t="s">
        <v>524</v>
      </c>
      <c r="D38" s="89" t="s">
        <v>761</v>
      </c>
      <c r="E38" s="89" t="s">
        <v>454</v>
      </c>
      <c r="F38" s="89" t="s">
        <v>195</v>
      </c>
      <c r="G38" s="89" t="s">
        <v>28</v>
      </c>
      <c r="H38" s="89">
        <v>44089</v>
      </c>
      <c r="I38" s="89" t="s">
        <v>526</v>
      </c>
      <c r="J38" s="91">
        <v>16</v>
      </c>
      <c r="K38" s="91">
        <v>0</v>
      </c>
      <c r="L38" s="91">
        <v>0</v>
      </c>
      <c r="M38" s="91">
        <v>0</v>
      </c>
      <c r="N38" s="91">
        <v>0</v>
      </c>
      <c r="O38" s="91">
        <v>0</v>
      </c>
      <c r="P38" s="91">
        <v>0</v>
      </c>
      <c r="Q38" s="91" t="s">
        <v>529</v>
      </c>
      <c r="R38" s="91" t="s">
        <v>527</v>
      </c>
      <c r="S38" s="91" t="s">
        <v>196</v>
      </c>
      <c r="T38" s="91">
        <v>0</v>
      </c>
      <c r="U38" s="91" t="s">
        <v>528</v>
      </c>
      <c r="V38" s="91" t="s">
        <v>200</v>
      </c>
    </row>
    <row r="39" spans="2:22" ht="38.25" x14ac:dyDescent="0.25">
      <c r="B39" s="89" t="s">
        <v>537</v>
      </c>
      <c r="C39" s="89" t="s">
        <v>524</v>
      </c>
      <c r="D39" s="89" t="s">
        <v>761</v>
      </c>
      <c r="E39" s="89" t="s">
        <v>454</v>
      </c>
      <c r="F39" s="89" t="s">
        <v>195</v>
      </c>
      <c r="G39" s="89" t="s">
        <v>28</v>
      </c>
      <c r="H39" s="89">
        <v>44090</v>
      </c>
      <c r="I39" s="89" t="s">
        <v>530</v>
      </c>
      <c r="J39" s="91">
        <v>16</v>
      </c>
      <c r="K39" s="91">
        <v>0</v>
      </c>
      <c r="L39" s="91">
        <v>0</v>
      </c>
      <c r="M39" s="91">
        <v>0</v>
      </c>
      <c r="N39" s="91">
        <v>0</v>
      </c>
      <c r="O39" s="91">
        <v>0</v>
      </c>
      <c r="P39" s="91">
        <v>0</v>
      </c>
      <c r="Q39" s="91" t="s">
        <v>529</v>
      </c>
      <c r="R39" s="91" t="s">
        <v>531</v>
      </c>
      <c r="S39" s="91" t="s">
        <v>196</v>
      </c>
      <c r="T39" s="91">
        <v>0</v>
      </c>
      <c r="U39" s="91" t="s">
        <v>528</v>
      </c>
      <c r="V39" s="91" t="s">
        <v>200</v>
      </c>
    </row>
    <row r="40" spans="2:22" ht="51" x14ac:dyDescent="0.25">
      <c r="B40" s="89" t="s">
        <v>533</v>
      </c>
      <c r="C40" s="89" t="s">
        <v>524</v>
      </c>
      <c r="D40" s="89" t="s">
        <v>761</v>
      </c>
      <c r="E40" s="89" t="s">
        <v>454</v>
      </c>
      <c r="F40" s="89" t="s">
        <v>195</v>
      </c>
      <c r="G40" s="89" t="s">
        <v>28</v>
      </c>
      <c r="H40" s="89">
        <v>44091</v>
      </c>
      <c r="I40" s="89" t="s">
        <v>532</v>
      </c>
      <c r="J40" s="91">
        <v>17</v>
      </c>
      <c r="K40" s="91">
        <v>0</v>
      </c>
      <c r="L40" s="91">
        <v>0</v>
      </c>
      <c r="M40" s="91">
        <v>0</v>
      </c>
      <c r="N40" s="91">
        <v>0</v>
      </c>
      <c r="O40" s="91">
        <v>0</v>
      </c>
      <c r="P40" s="91">
        <v>0</v>
      </c>
      <c r="Q40" s="91" t="s">
        <v>534</v>
      </c>
      <c r="R40" s="91" t="s">
        <v>535</v>
      </c>
      <c r="S40" s="91" t="s">
        <v>196</v>
      </c>
      <c r="T40" s="91">
        <v>0</v>
      </c>
      <c r="U40" s="91" t="s">
        <v>528</v>
      </c>
      <c r="V40" s="91" t="s">
        <v>200</v>
      </c>
    </row>
    <row r="41" spans="2:22" ht="38.25" x14ac:dyDescent="0.25">
      <c r="B41" s="89" t="s">
        <v>536</v>
      </c>
      <c r="C41" s="89" t="s">
        <v>524</v>
      </c>
      <c r="D41" s="89" t="s">
        <v>761</v>
      </c>
      <c r="E41" s="89" t="s">
        <v>454</v>
      </c>
      <c r="F41" s="89" t="s">
        <v>195</v>
      </c>
      <c r="G41" s="89" t="s">
        <v>28</v>
      </c>
      <c r="H41" s="89">
        <v>44092</v>
      </c>
      <c r="I41" s="89" t="s">
        <v>538</v>
      </c>
      <c r="J41" s="91">
        <v>15</v>
      </c>
      <c r="K41" s="91">
        <v>0</v>
      </c>
      <c r="L41" s="91">
        <v>0</v>
      </c>
      <c r="M41" s="91">
        <v>0</v>
      </c>
      <c r="N41" s="91">
        <v>0</v>
      </c>
      <c r="O41" s="91">
        <v>0</v>
      </c>
      <c r="P41" s="91">
        <v>0</v>
      </c>
      <c r="Q41" s="91" t="s">
        <v>539</v>
      </c>
      <c r="R41" s="91" t="s">
        <v>540</v>
      </c>
      <c r="S41" s="91" t="s">
        <v>196</v>
      </c>
      <c r="T41" s="91">
        <v>0</v>
      </c>
      <c r="U41" s="91" t="s">
        <v>528</v>
      </c>
      <c r="V41" s="91" t="s">
        <v>200</v>
      </c>
    </row>
    <row r="42" spans="2:22" ht="38.25" x14ac:dyDescent="0.25">
      <c r="B42" s="89" t="s">
        <v>541</v>
      </c>
      <c r="C42" s="89" t="s">
        <v>524</v>
      </c>
      <c r="D42" s="89" t="s">
        <v>761</v>
      </c>
      <c r="E42" s="89" t="s">
        <v>454</v>
      </c>
      <c r="F42" s="89" t="s">
        <v>195</v>
      </c>
      <c r="G42" s="89" t="s">
        <v>28</v>
      </c>
      <c r="H42" s="89">
        <v>44093</v>
      </c>
      <c r="I42" s="89" t="s">
        <v>538</v>
      </c>
      <c r="J42" s="91">
        <v>22</v>
      </c>
      <c r="K42" s="91">
        <v>0</v>
      </c>
      <c r="L42" s="91">
        <v>0</v>
      </c>
      <c r="M42" s="91">
        <v>0</v>
      </c>
      <c r="N42" s="91">
        <v>0</v>
      </c>
      <c r="O42" s="91">
        <v>0</v>
      </c>
      <c r="P42" s="91">
        <v>8</v>
      </c>
      <c r="Q42" s="91" t="s">
        <v>543</v>
      </c>
      <c r="R42" s="91" t="s">
        <v>542</v>
      </c>
      <c r="S42" s="91" t="s">
        <v>196</v>
      </c>
      <c r="T42" s="91">
        <v>0</v>
      </c>
      <c r="U42" s="91" t="s">
        <v>528</v>
      </c>
      <c r="V42" s="91" t="s">
        <v>200</v>
      </c>
    </row>
    <row r="43" spans="2:22" ht="38.25" x14ac:dyDescent="0.25">
      <c r="B43" s="89" t="s">
        <v>544</v>
      </c>
      <c r="C43" s="89" t="s">
        <v>524</v>
      </c>
      <c r="D43" s="89" t="s">
        <v>761</v>
      </c>
      <c r="E43" s="89" t="s">
        <v>454</v>
      </c>
      <c r="F43" s="89" t="s">
        <v>195</v>
      </c>
      <c r="G43" s="89" t="s">
        <v>28</v>
      </c>
      <c r="H43" s="89">
        <v>44094</v>
      </c>
      <c r="I43" s="89" t="s">
        <v>545</v>
      </c>
      <c r="J43" s="91">
        <v>24</v>
      </c>
      <c r="K43" s="91">
        <v>0</v>
      </c>
      <c r="L43" s="91">
        <v>0</v>
      </c>
      <c r="M43" s="91">
        <v>0</v>
      </c>
      <c r="N43" s="91">
        <v>0</v>
      </c>
      <c r="O43" s="91">
        <v>0</v>
      </c>
      <c r="P43" s="91">
        <v>10</v>
      </c>
      <c r="Q43" s="91" t="s">
        <v>543</v>
      </c>
      <c r="R43" s="91" t="s">
        <v>546</v>
      </c>
      <c r="S43" s="91" t="s">
        <v>196</v>
      </c>
      <c r="T43" s="91">
        <v>0</v>
      </c>
      <c r="U43" s="91" t="s">
        <v>528</v>
      </c>
      <c r="V43" s="91" t="s">
        <v>200</v>
      </c>
    </row>
    <row r="44" spans="2:22" ht="38.25" x14ac:dyDescent="0.25">
      <c r="B44" s="89" t="s">
        <v>548</v>
      </c>
      <c r="C44" s="89" t="s">
        <v>524</v>
      </c>
      <c r="D44" s="89" t="s">
        <v>761</v>
      </c>
      <c r="E44" s="89" t="s">
        <v>453</v>
      </c>
      <c r="F44" s="89" t="s">
        <v>195</v>
      </c>
      <c r="G44" s="89" t="s">
        <v>28</v>
      </c>
      <c r="H44" s="89">
        <v>44095</v>
      </c>
      <c r="I44" s="89" t="s">
        <v>547</v>
      </c>
      <c r="J44" s="91">
        <v>41</v>
      </c>
      <c r="K44" s="91">
        <v>0</v>
      </c>
      <c r="L44" s="91">
        <v>0</v>
      </c>
      <c r="M44" s="91">
        <v>0</v>
      </c>
      <c r="N44" s="91">
        <v>0</v>
      </c>
      <c r="O44" s="91">
        <v>27</v>
      </c>
      <c r="P44" s="91">
        <v>0</v>
      </c>
      <c r="Q44" s="91" t="s">
        <v>543</v>
      </c>
      <c r="R44" s="91" t="s">
        <v>549</v>
      </c>
      <c r="S44" s="91" t="s">
        <v>196</v>
      </c>
      <c r="T44" s="91">
        <v>0</v>
      </c>
      <c r="U44" s="91" t="s">
        <v>528</v>
      </c>
      <c r="V44" s="91" t="s">
        <v>200</v>
      </c>
    </row>
    <row r="45" spans="2:22" ht="63.75" x14ac:dyDescent="0.25">
      <c r="B45" s="89" t="s">
        <v>700</v>
      </c>
      <c r="C45" s="89" t="s">
        <v>428</v>
      </c>
      <c r="D45" s="89" t="s">
        <v>761</v>
      </c>
      <c r="E45" s="89" t="s">
        <v>365</v>
      </c>
      <c r="F45" s="89" t="s">
        <v>359</v>
      </c>
      <c r="G45" s="89" t="s">
        <v>28</v>
      </c>
      <c r="H45" s="89">
        <v>44108</v>
      </c>
      <c r="I45" s="89" t="s">
        <v>698</v>
      </c>
      <c r="J45" s="91">
        <v>30</v>
      </c>
      <c r="K45" s="91">
        <v>0</v>
      </c>
      <c r="L45" s="91">
        <v>0</v>
      </c>
      <c r="M45" s="91">
        <v>0</v>
      </c>
      <c r="N45" s="91">
        <v>0</v>
      </c>
      <c r="O45" s="91">
        <v>0</v>
      </c>
      <c r="P45" s="91">
        <v>30</v>
      </c>
      <c r="Q45" s="91">
        <v>0</v>
      </c>
      <c r="R45" s="91" t="s">
        <v>701</v>
      </c>
      <c r="S45" s="91" t="s">
        <v>196</v>
      </c>
      <c r="T45" s="91">
        <v>0</v>
      </c>
      <c r="U45" s="91" t="s">
        <v>373</v>
      </c>
      <c r="V45" s="91" t="s">
        <v>200</v>
      </c>
    </row>
    <row r="46" spans="2:22" ht="63.75" x14ac:dyDescent="0.25">
      <c r="B46" s="89" t="s">
        <v>734</v>
      </c>
      <c r="C46" s="89" t="s">
        <v>474</v>
      </c>
      <c r="D46" s="89" t="s">
        <v>761</v>
      </c>
      <c r="E46" s="89" t="s">
        <v>365</v>
      </c>
      <c r="F46" s="89" t="s">
        <v>359</v>
      </c>
      <c r="G46" s="89" t="s">
        <v>28</v>
      </c>
      <c r="H46" s="89">
        <v>44109</v>
      </c>
      <c r="I46" s="89" t="s">
        <v>736</v>
      </c>
      <c r="J46" s="91">
        <v>9</v>
      </c>
      <c r="K46" s="91">
        <v>0</v>
      </c>
      <c r="L46" s="91">
        <v>0</v>
      </c>
      <c r="M46" s="91">
        <v>0</v>
      </c>
      <c r="N46" s="91">
        <v>0</v>
      </c>
      <c r="O46" s="91">
        <v>0</v>
      </c>
      <c r="P46" s="91">
        <v>9</v>
      </c>
      <c r="Q46" s="91">
        <v>0</v>
      </c>
      <c r="R46" s="91" t="s">
        <v>735</v>
      </c>
      <c r="S46" s="91" t="s">
        <v>196</v>
      </c>
      <c r="T46" s="91">
        <v>0</v>
      </c>
      <c r="U46" s="91" t="s">
        <v>373</v>
      </c>
      <c r="V46" s="91" t="s">
        <v>200</v>
      </c>
    </row>
    <row r="47" spans="2:22" ht="89.25" x14ac:dyDescent="0.25">
      <c r="B47" s="89" t="s">
        <v>696</v>
      </c>
      <c r="C47" s="89" t="s">
        <v>428</v>
      </c>
      <c r="D47" s="89" t="s">
        <v>761</v>
      </c>
      <c r="E47" s="89" t="s">
        <v>697</v>
      </c>
      <c r="F47" s="89" t="s">
        <v>359</v>
      </c>
      <c r="G47" s="89" t="s">
        <v>28</v>
      </c>
      <c r="H47" s="89">
        <v>44114</v>
      </c>
      <c r="I47" s="89" t="s">
        <v>698</v>
      </c>
      <c r="J47" s="91">
        <v>4</v>
      </c>
      <c r="K47" s="91">
        <v>0</v>
      </c>
      <c r="L47" s="91">
        <v>0</v>
      </c>
      <c r="M47" s="91">
        <v>0</v>
      </c>
      <c r="N47" s="91">
        <v>0</v>
      </c>
      <c r="O47" s="91">
        <v>0</v>
      </c>
      <c r="P47" s="91">
        <v>4</v>
      </c>
      <c r="Q47" s="91">
        <v>0</v>
      </c>
      <c r="R47" s="91" t="s">
        <v>699</v>
      </c>
      <c r="S47" s="91" t="s">
        <v>196</v>
      </c>
      <c r="T47" s="91">
        <v>0</v>
      </c>
      <c r="U47" s="91" t="s">
        <v>373</v>
      </c>
      <c r="V47" s="91" t="s">
        <v>200</v>
      </c>
    </row>
    <row r="48" spans="2:22" ht="63.75" x14ac:dyDescent="0.25">
      <c r="B48" s="89" t="s">
        <v>716</v>
      </c>
      <c r="C48" s="89" t="s">
        <v>717</v>
      </c>
      <c r="D48" s="89" t="s">
        <v>761</v>
      </c>
      <c r="E48" s="89" t="s">
        <v>454</v>
      </c>
      <c r="F48" s="89" t="s">
        <v>359</v>
      </c>
      <c r="G48" s="89" t="s">
        <v>196</v>
      </c>
      <c r="H48" s="89" t="s">
        <v>718</v>
      </c>
      <c r="I48" s="89" t="s">
        <v>719</v>
      </c>
      <c r="J48" s="91">
        <v>26</v>
      </c>
      <c r="K48" s="91">
        <v>0</v>
      </c>
      <c r="L48" s="91">
        <v>0</v>
      </c>
      <c r="M48" s="91">
        <v>0</v>
      </c>
      <c r="N48" s="91">
        <v>0</v>
      </c>
      <c r="O48" s="91">
        <v>22</v>
      </c>
      <c r="P48" s="91">
        <v>3</v>
      </c>
      <c r="Q48" s="91">
        <v>1</v>
      </c>
      <c r="R48" s="91" t="s">
        <v>729</v>
      </c>
      <c r="S48" s="91" t="s">
        <v>196</v>
      </c>
      <c r="T48" s="91">
        <v>0</v>
      </c>
      <c r="U48" s="91" t="s">
        <v>720</v>
      </c>
      <c r="V48" s="91" t="s">
        <v>200</v>
      </c>
    </row>
    <row r="49" spans="2:22" ht="51" x14ac:dyDescent="0.25">
      <c r="B49" s="89" t="s">
        <v>721</v>
      </c>
      <c r="C49" s="89" t="s">
        <v>717</v>
      </c>
      <c r="D49" s="89" t="s">
        <v>761</v>
      </c>
      <c r="E49" s="89" t="s">
        <v>454</v>
      </c>
      <c r="F49" s="89" t="s">
        <v>359</v>
      </c>
      <c r="G49" s="89" t="s">
        <v>196</v>
      </c>
      <c r="H49" s="89">
        <v>44116</v>
      </c>
      <c r="I49" s="89" t="s">
        <v>719</v>
      </c>
      <c r="J49" s="91">
        <v>2</v>
      </c>
      <c r="K49" s="91">
        <v>0</v>
      </c>
      <c r="L49" s="91">
        <v>0</v>
      </c>
      <c r="M49" s="91">
        <v>0</v>
      </c>
      <c r="N49" s="91">
        <v>0</v>
      </c>
      <c r="O49" s="91">
        <v>0</v>
      </c>
      <c r="P49" s="91">
        <v>0</v>
      </c>
      <c r="Q49" s="91">
        <v>2</v>
      </c>
      <c r="R49" s="91" t="s">
        <v>728</v>
      </c>
      <c r="S49" s="91" t="s">
        <v>196</v>
      </c>
      <c r="T49" s="91">
        <v>0</v>
      </c>
      <c r="U49" s="91" t="s">
        <v>720</v>
      </c>
      <c r="V49" s="91" t="s">
        <v>200</v>
      </c>
    </row>
    <row r="50" spans="2:22" ht="51" x14ac:dyDescent="0.25">
      <c r="B50" s="89" t="s">
        <v>797</v>
      </c>
      <c r="C50" s="89" t="s">
        <v>782</v>
      </c>
      <c r="D50" s="89" t="s">
        <v>761</v>
      </c>
      <c r="E50" s="89" t="s">
        <v>454</v>
      </c>
      <c r="F50" s="89" t="s">
        <v>195</v>
      </c>
      <c r="G50" s="89" t="s">
        <v>196</v>
      </c>
      <c r="H50" s="89">
        <v>44116</v>
      </c>
      <c r="I50" s="89" t="s">
        <v>798</v>
      </c>
      <c r="J50" s="91">
        <v>10</v>
      </c>
      <c r="K50" s="91">
        <v>0</v>
      </c>
      <c r="L50" s="91">
        <v>0</v>
      </c>
      <c r="M50" s="91">
        <v>0</v>
      </c>
      <c r="N50" s="91">
        <v>0</v>
      </c>
      <c r="O50" s="91">
        <v>0</v>
      </c>
      <c r="P50" s="91">
        <v>0</v>
      </c>
      <c r="Q50" s="91">
        <v>10</v>
      </c>
      <c r="R50" s="91" t="s">
        <v>799</v>
      </c>
      <c r="S50" s="91" t="s">
        <v>196</v>
      </c>
      <c r="T50" s="91">
        <v>0</v>
      </c>
      <c r="U50" s="91" t="s">
        <v>720</v>
      </c>
      <c r="V50" s="91" t="s">
        <v>200</v>
      </c>
    </row>
    <row r="51" spans="2:22" ht="102" x14ac:dyDescent="0.25">
      <c r="B51" s="89" t="s">
        <v>722</v>
      </c>
      <c r="C51" s="89" t="s">
        <v>1344</v>
      </c>
      <c r="D51" s="89" t="s">
        <v>761</v>
      </c>
      <c r="E51" s="89" t="s">
        <v>731</v>
      </c>
      <c r="F51" s="89" t="s">
        <v>195</v>
      </c>
      <c r="G51" s="89" t="s">
        <v>28</v>
      </c>
      <c r="H51" s="89">
        <v>44121</v>
      </c>
      <c r="I51" s="89" t="s">
        <v>727</v>
      </c>
      <c r="J51" s="91">
        <v>5</v>
      </c>
      <c r="K51" s="91">
        <v>0</v>
      </c>
      <c r="L51" s="91">
        <v>0</v>
      </c>
      <c r="M51" s="91">
        <v>0</v>
      </c>
      <c r="N51" s="91">
        <v>0</v>
      </c>
      <c r="O51" s="91">
        <v>0</v>
      </c>
      <c r="P51" s="91">
        <v>3</v>
      </c>
      <c r="Q51" s="91">
        <v>2</v>
      </c>
      <c r="R51" s="91" t="s">
        <v>730</v>
      </c>
      <c r="S51" s="91" t="s">
        <v>28</v>
      </c>
      <c r="T51" s="91">
        <v>0</v>
      </c>
      <c r="U51" s="91" t="s">
        <v>723</v>
      </c>
      <c r="V51" s="91" t="s">
        <v>200</v>
      </c>
    </row>
    <row r="52" spans="2:22" ht="51" x14ac:dyDescent="0.25">
      <c r="B52" s="89" t="s">
        <v>1342</v>
      </c>
      <c r="C52" s="89" t="s">
        <v>1343</v>
      </c>
      <c r="D52" s="89" t="s">
        <v>761</v>
      </c>
      <c r="E52" s="89" t="s">
        <v>455</v>
      </c>
      <c r="F52" s="89" t="s">
        <v>359</v>
      </c>
      <c r="G52" s="89" t="s">
        <v>28</v>
      </c>
      <c r="H52" s="89">
        <v>44126</v>
      </c>
      <c r="I52" s="89" t="s">
        <v>1345</v>
      </c>
      <c r="J52" s="91">
        <v>11</v>
      </c>
      <c r="K52" s="91">
        <v>0</v>
      </c>
      <c r="L52" s="91">
        <v>0</v>
      </c>
      <c r="M52" s="91">
        <v>0</v>
      </c>
      <c r="N52" s="91">
        <v>0</v>
      </c>
      <c r="O52" s="91">
        <v>11</v>
      </c>
      <c r="P52" s="91">
        <v>0</v>
      </c>
      <c r="Q52" s="91">
        <v>0</v>
      </c>
      <c r="R52" s="91" t="s">
        <v>470</v>
      </c>
      <c r="S52" s="91" t="s">
        <v>196</v>
      </c>
      <c r="T52" s="91">
        <v>0</v>
      </c>
      <c r="U52" s="91" t="s">
        <v>723</v>
      </c>
      <c r="V52" s="91" t="s">
        <v>196</v>
      </c>
    </row>
    <row r="53" spans="2:22" ht="51" x14ac:dyDescent="0.25">
      <c r="B53" s="117" t="s">
        <v>758</v>
      </c>
      <c r="C53" s="89" t="s">
        <v>759</v>
      </c>
      <c r="D53" s="89" t="s">
        <v>760</v>
      </c>
      <c r="E53" s="89" t="s">
        <v>764</v>
      </c>
      <c r="F53" s="89" t="s">
        <v>195</v>
      </c>
      <c r="G53" s="89" t="s">
        <v>28</v>
      </c>
      <c r="H53" s="89">
        <v>44130</v>
      </c>
      <c r="I53" s="89" t="s">
        <v>763</v>
      </c>
      <c r="J53" s="91">
        <v>101</v>
      </c>
      <c r="K53" s="91">
        <v>0</v>
      </c>
      <c r="L53" s="91">
        <v>0</v>
      </c>
      <c r="M53" s="91">
        <v>0</v>
      </c>
      <c r="N53" s="91">
        <v>0</v>
      </c>
      <c r="O53" s="91">
        <v>0</v>
      </c>
      <c r="P53" s="91">
        <v>97</v>
      </c>
      <c r="Q53" s="91">
        <v>0</v>
      </c>
      <c r="R53" s="91" t="s">
        <v>765</v>
      </c>
      <c r="S53" s="91" t="s">
        <v>28</v>
      </c>
      <c r="T53" s="91">
        <v>0</v>
      </c>
      <c r="U53" s="91" t="s">
        <v>373</v>
      </c>
      <c r="V53" s="91" t="s">
        <v>200</v>
      </c>
    </row>
    <row r="54" spans="2:22" ht="51" x14ac:dyDescent="0.25">
      <c r="B54" s="89" t="s">
        <v>781</v>
      </c>
      <c r="C54" s="89" t="s">
        <v>782</v>
      </c>
      <c r="D54" s="89" t="s">
        <v>761</v>
      </c>
      <c r="E54" s="89" t="s">
        <v>454</v>
      </c>
      <c r="F54" s="89" t="s">
        <v>359</v>
      </c>
      <c r="G54" s="89" t="s">
        <v>196</v>
      </c>
      <c r="H54" s="89">
        <v>44135</v>
      </c>
      <c r="I54" s="89" t="s">
        <v>783</v>
      </c>
      <c r="J54" s="91">
        <v>7</v>
      </c>
      <c r="K54" s="91">
        <v>0</v>
      </c>
      <c r="L54" s="91">
        <v>0</v>
      </c>
      <c r="M54" s="91">
        <v>0</v>
      </c>
      <c r="N54" s="91">
        <v>0</v>
      </c>
      <c r="O54" s="91">
        <v>5</v>
      </c>
      <c r="P54" s="91">
        <v>0</v>
      </c>
      <c r="Q54" s="91">
        <v>2</v>
      </c>
      <c r="R54" s="91" t="s">
        <v>784</v>
      </c>
      <c r="S54" s="91" t="s">
        <v>196</v>
      </c>
      <c r="T54" s="91">
        <v>0</v>
      </c>
      <c r="U54" s="91" t="s">
        <v>373</v>
      </c>
      <c r="V54" s="91" t="s">
        <v>200</v>
      </c>
    </row>
    <row r="55" spans="2:22" ht="51" x14ac:dyDescent="0.25">
      <c r="B55" s="89" t="s">
        <v>418</v>
      </c>
      <c r="C55" s="89" t="s">
        <v>439</v>
      </c>
      <c r="D55" s="89" t="s">
        <v>761</v>
      </c>
      <c r="E55" s="89" t="s">
        <v>731</v>
      </c>
      <c r="F55" s="89" t="s">
        <v>195</v>
      </c>
      <c r="G55" s="89" t="s">
        <v>28</v>
      </c>
      <c r="H55" s="89">
        <v>44148</v>
      </c>
      <c r="I55" s="89" t="s">
        <v>1346</v>
      </c>
      <c r="J55" s="91">
        <v>3</v>
      </c>
      <c r="K55" s="91">
        <v>0</v>
      </c>
      <c r="L55" s="91">
        <v>0</v>
      </c>
      <c r="M55" s="91">
        <v>0</v>
      </c>
      <c r="N55" s="91">
        <v>0</v>
      </c>
      <c r="O55" s="91">
        <v>0</v>
      </c>
      <c r="P55" s="91">
        <v>3</v>
      </c>
      <c r="Q55" s="91">
        <v>0</v>
      </c>
      <c r="R55" s="91" t="s">
        <v>1347</v>
      </c>
      <c r="S55" s="91" t="s">
        <v>196</v>
      </c>
      <c r="T55" s="91">
        <v>0</v>
      </c>
      <c r="U55" s="91" t="s">
        <v>373</v>
      </c>
      <c r="V55" s="91" t="s">
        <v>200</v>
      </c>
    </row>
    <row r="56" spans="2:22" ht="38.25" x14ac:dyDescent="0.25">
      <c r="B56" s="89" t="s">
        <v>1348</v>
      </c>
      <c r="C56" s="89" t="s">
        <v>1351</v>
      </c>
      <c r="D56" s="89" t="s">
        <v>761</v>
      </c>
      <c r="E56" s="89" t="s">
        <v>1350</v>
      </c>
      <c r="F56" s="89" t="s">
        <v>359</v>
      </c>
      <c r="G56" s="89" t="s">
        <v>28</v>
      </c>
      <c r="H56" s="89">
        <v>44234</v>
      </c>
      <c r="I56" s="89" t="s">
        <v>1349</v>
      </c>
      <c r="J56" s="91">
        <v>5</v>
      </c>
      <c r="K56" s="91">
        <v>0</v>
      </c>
      <c r="L56" s="91">
        <v>0</v>
      </c>
      <c r="M56" s="91">
        <v>0</v>
      </c>
      <c r="N56" s="91">
        <v>0</v>
      </c>
      <c r="O56" s="91">
        <v>0</v>
      </c>
      <c r="P56" s="91">
        <v>5</v>
      </c>
      <c r="Q56" s="91">
        <v>0</v>
      </c>
      <c r="R56" s="91" t="s">
        <v>1352</v>
      </c>
      <c r="S56" s="91" t="s">
        <v>196</v>
      </c>
      <c r="T56" s="91">
        <v>0</v>
      </c>
      <c r="U56" s="91" t="s">
        <v>373</v>
      </c>
      <c r="V56" s="91" t="s">
        <v>196</v>
      </c>
    </row>
    <row r="57" spans="2:22" ht="38.25" x14ac:dyDescent="0.25">
      <c r="B57" s="89" t="s">
        <v>1376</v>
      </c>
      <c r="C57" s="89" t="s">
        <v>438</v>
      </c>
      <c r="D57" s="89" t="s">
        <v>761</v>
      </c>
      <c r="E57" s="89" t="s">
        <v>1350</v>
      </c>
      <c r="F57" s="89" t="s">
        <v>359</v>
      </c>
      <c r="G57" s="89" t="s">
        <v>28</v>
      </c>
      <c r="H57" s="89">
        <v>44279</v>
      </c>
      <c r="I57" s="89" t="s">
        <v>1345</v>
      </c>
      <c r="J57" s="91">
        <v>20</v>
      </c>
      <c r="K57" s="91">
        <v>0</v>
      </c>
      <c r="L57" s="91">
        <v>0</v>
      </c>
      <c r="M57" s="91">
        <v>0</v>
      </c>
      <c r="N57" s="91">
        <v>0</v>
      </c>
      <c r="O57" s="91">
        <v>20</v>
      </c>
      <c r="P57" s="91">
        <v>0</v>
      </c>
      <c r="Q57" s="91">
        <v>0</v>
      </c>
      <c r="R57" s="91" t="s">
        <v>1369</v>
      </c>
      <c r="S57" s="91" t="s">
        <v>196</v>
      </c>
      <c r="T57" s="91">
        <v>0</v>
      </c>
      <c r="U57" s="91" t="s">
        <v>373</v>
      </c>
      <c r="V57" s="91" t="s">
        <v>196</v>
      </c>
    </row>
    <row r="58" spans="2:22" ht="38.25" x14ac:dyDescent="0.25">
      <c r="B58" s="89" t="s">
        <v>1357</v>
      </c>
      <c r="C58" s="89" t="s">
        <v>1356</v>
      </c>
      <c r="D58" s="89" t="s">
        <v>761</v>
      </c>
      <c r="E58" s="89" t="s">
        <v>456</v>
      </c>
      <c r="F58" s="89" t="s">
        <v>359</v>
      </c>
      <c r="G58" s="89" t="s">
        <v>28</v>
      </c>
      <c r="H58" s="89">
        <v>44293</v>
      </c>
      <c r="I58" s="89" t="s">
        <v>1359</v>
      </c>
      <c r="J58" s="91">
        <v>30</v>
      </c>
      <c r="K58" s="91">
        <v>0</v>
      </c>
      <c r="L58" s="91">
        <v>0</v>
      </c>
      <c r="M58" s="91">
        <v>0</v>
      </c>
      <c r="N58" s="91">
        <v>0</v>
      </c>
      <c r="O58" s="91">
        <v>0</v>
      </c>
      <c r="P58" s="91">
        <v>30</v>
      </c>
      <c r="Q58" s="91">
        <v>0</v>
      </c>
      <c r="R58" s="91" t="s">
        <v>1358</v>
      </c>
      <c r="S58" s="91" t="s">
        <v>196</v>
      </c>
      <c r="T58" s="91">
        <v>0</v>
      </c>
      <c r="U58" s="91" t="s">
        <v>373</v>
      </c>
      <c r="V58" s="91" t="s">
        <v>200</v>
      </c>
    </row>
    <row r="59" spans="2:22" ht="38.25" x14ac:dyDescent="0.25">
      <c r="B59" s="89" t="s">
        <v>1355</v>
      </c>
      <c r="C59" s="89" t="s">
        <v>1354</v>
      </c>
      <c r="D59" s="89" t="s">
        <v>761</v>
      </c>
      <c r="E59" s="89" t="s">
        <v>1350</v>
      </c>
      <c r="F59" s="89" t="s">
        <v>359</v>
      </c>
      <c r="G59" s="89" t="s">
        <v>28</v>
      </c>
      <c r="H59" s="89">
        <v>44310</v>
      </c>
      <c r="I59" s="89" t="s">
        <v>1353</v>
      </c>
      <c r="J59" s="91">
        <v>9</v>
      </c>
      <c r="K59" s="91">
        <v>0</v>
      </c>
      <c r="L59" s="91">
        <v>0</v>
      </c>
      <c r="M59" s="91">
        <v>0</v>
      </c>
      <c r="N59" s="91">
        <v>0</v>
      </c>
      <c r="O59" s="91">
        <v>0</v>
      </c>
      <c r="P59" s="91">
        <v>9</v>
      </c>
      <c r="Q59" s="91">
        <v>0</v>
      </c>
      <c r="R59" s="91" t="s">
        <v>1352</v>
      </c>
      <c r="S59" s="91" t="s">
        <v>196</v>
      </c>
      <c r="T59" s="91">
        <v>0</v>
      </c>
      <c r="U59" s="91" t="s">
        <v>373</v>
      </c>
      <c r="V59" s="91" t="s">
        <v>200</v>
      </c>
    </row>
    <row r="60" spans="2:22" ht="76.5" x14ac:dyDescent="0.25">
      <c r="B60" s="89" t="s">
        <v>1140</v>
      </c>
      <c r="C60" s="89" t="s">
        <v>483</v>
      </c>
      <c r="D60" s="89" t="s">
        <v>761</v>
      </c>
      <c r="E60" s="89" t="s">
        <v>456</v>
      </c>
      <c r="F60" s="89" t="s">
        <v>359</v>
      </c>
      <c r="G60" s="89" t="s">
        <v>28</v>
      </c>
      <c r="H60" s="89">
        <v>44312</v>
      </c>
      <c r="I60" s="89" t="s">
        <v>1141</v>
      </c>
      <c r="J60" s="91">
        <v>16</v>
      </c>
      <c r="K60" s="91">
        <v>0</v>
      </c>
      <c r="L60" s="91">
        <v>0</v>
      </c>
      <c r="M60" s="91">
        <v>0</v>
      </c>
      <c r="N60" s="91">
        <v>0</v>
      </c>
      <c r="O60" s="91">
        <v>16</v>
      </c>
      <c r="P60" s="91">
        <v>0</v>
      </c>
      <c r="Q60" s="91">
        <v>0</v>
      </c>
      <c r="R60" s="91" t="s">
        <v>1142</v>
      </c>
      <c r="S60" s="91" t="s">
        <v>28</v>
      </c>
      <c r="T60" s="91">
        <v>0</v>
      </c>
      <c r="U60" s="91" t="s">
        <v>1139</v>
      </c>
      <c r="V60" s="91" t="s">
        <v>200</v>
      </c>
    </row>
    <row r="61" spans="2:22" ht="76.5" x14ac:dyDescent="0.25">
      <c r="B61" s="89" t="s">
        <v>1140</v>
      </c>
      <c r="C61" s="89" t="s">
        <v>483</v>
      </c>
      <c r="D61" s="89" t="s">
        <v>761</v>
      </c>
      <c r="E61" s="89" t="s">
        <v>456</v>
      </c>
      <c r="F61" s="89" t="s">
        <v>359</v>
      </c>
      <c r="G61" s="89" t="s">
        <v>28</v>
      </c>
      <c r="H61" s="89">
        <v>44313</v>
      </c>
      <c r="I61" s="89" t="s">
        <v>1141</v>
      </c>
      <c r="J61" s="91">
        <v>17</v>
      </c>
      <c r="K61" s="91">
        <v>0</v>
      </c>
      <c r="L61" s="91">
        <v>0</v>
      </c>
      <c r="M61" s="91">
        <v>0</v>
      </c>
      <c r="N61" s="91">
        <v>0</v>
      </c>
      <c r="O61" s="91">
        <v>17</v>
      </c>
      <c r="P61" s="91">
        <v>0</v>
      </c>
      <c r="Q61" s="91">
        <v>0</v>
      </c>
      <c r="R61" s="91" t="s">
        <v>1142</v>
      </c>
      <c r="S61" s="91" t="s">
        <v>28</v>
      </c>
      <c r="T61" s="91">
        <v>0</v>
      </c>
      <c r="U61" s="91" t="s">
        <v>1139</v>
      </c>
      <c r="V61" s="91" t="s">
        <v>200</v>
      </c>
    </row>
    <row r="62" spans="2:22" ht="76.5" x14ac:dyDescent="0.25">
      <c r="B62" s="89" t="s">
        <v>1140</v>
      </c>
      <c r="C62" s="89" t="s">
        <v>483</v>
      </c>
      <c r="D62" s="89" t="s">
        <v>761</v>
      </c>
      <c r="E62" s="89" t="s">
        <v>456</v>
      </c>
      <c r="F62" s="89" t="s">
        <v>359</v>
      </c>
      <c r="G62" s="89" t="s">
        <v>28</v>
      </c>
      <c r="H62" s="89">
        <v>44315</v>
      </c>
      <c r="I62" s="89" t="s">
        <v>1141</v>
      </c>
      <c r="J62" s="91">
        <v>17</v>
      </c>
      <c r="K62" s="91">
        <v>0</v>
      </c>
      <c r="L62" s="91">
        <v>0</v>
      </c>
      <c r="M62" s="91">
        <v>0</v>
      </c>
      <c r="N62" s="91">
        <v>0</v>
      </c>
      <c r="O62" s="91">
        <v>17</v>
      </c>
      <c r="P62" s="91">
        <v>0</v>
      </c>
      <c r="Q62" s="91">
        <v>0</v>
      </c>
      <c r="R62" s="91" t="s">
        <v>1142</v>
      </c>
      <c r="S62" s="91" t="s">
        <v>28</v>
      </c>
      <c r="T62" s="91">
        <v>0</v>
      </c>
      <c r="U62" s="91" t="s">
        <v>1139</v>
      </c>
      <c r="V62" s="91" t="s">
        <v>200</v>
      </c>
    </row>
    <row r="63" spans="2:22" ht="51" x14ac:dyDescent="0.25">
      <c r="B63" s="89" t="s">
        <v>1138</v>
      </c>
      <c r="C63" s="89" t="s">
        <v>483</v>
      </c>
      <c r="D63" s="89" t="s">
        <v>761</v>
      </c>
      <c r="E63" s="89" t="s">
        <v>456</v>
      </c>
      <c r="F63" s="89" t="s">
        <v>359</v>
      </c>
      <c r="G63" s="89" t="s">
        <v>28</v>
      </c>
      <c r="H63" s="89">
        <v>44368</v>
      </c>
      <c r="I63" s="89" t="s">
        <v>1136</v>
      </c>
      <c r="J63" s="91">
        <v>31</v>
      </c>
      <c r="K63" s="91">
        <v>0</v>
      </c>
      <c r="L63" s="91">
        <v>0</v>
      </c>
      <c r="M63" s="91">
        <v>0</v>
      </c>
      <c r="N63" s="91">
        <v>0</v>
      </c>
      <c r="O63" s="91">
        <v>31</v>
      </c>
      <c r="P63" s="91">
        <v>0</v>
      </c>
      <c r="Q63" s="91">
        <v>0</v>
      </c>
      <c r="R63" s="91" t="s">
        <v>1137</v>
      </c>
      <c r="S63" s="91" t="s">
        <v>28</v>
      </c>
      <c r="T63" s="91">
        <v>0</v>
      </c>
      <c r="U63" s="91" t="s">
        <v>1139</v>
      </c>
      <c r="V63" s="91" t="s">
        <v>200</v>
      </c>
    </row>
    <row r="64" spans="2:22" ht="51" x14ac:dyDescent="0.25">
      <c r="B64" s="89" t="s">
        <v>1135</v>
      </c>
      <c r="C64" s="89" t="s">
        <v>483</v>
      </c>
      <c r="D64" s="89" t="s">
        <v>761</v>
      </c>
      <c r="E64" s="89" t="s">
        <v>456</v>
      </c>
      <c r="F64" s="89" t="s">
        <v>359</v>
      </c>
      <c r="G64" s="89" t="s">
        <v>28</v>
      </c>
      <c r="H64" s="89">
        <v>44370</v>
      </c>
      <c r="I64" s="89" t="s">
        <v>1136</v>
      </c>
      <c r="J64" s="91">
        <v>8</v>
      </c>
      <c r="K64" s="91">
        <v>0</v>
      </c>
      <c r="L64" s="91">
        <v>0</v>
      </c>
      <c r="M64" s="91">
        <v>0</v>
      </c>
      <c r="N64" s="91">
        <v>0</v>
      </c>
      <c r="O64" s="91">
        <v>8</v>
      </c>
      <c r="P64" s="91">
        <v>0</v>
      </c>
      <c r="Q64" s="91">
        <v>0</v>
      </c>
      <c r="R64" s="91" t="s">
        <v>1137</v>
      </c>
      <c r="S64" s="91" t="s">
        <v>28</v>
      </c>
      <c r="T64" s="91">
        <v>0</v>
      </c>
      <c r="U64" s="91" t="s">
        <v>373</v>
      </c>
      <c r="V64" s="91" t="s">
        <v>200</v>
      </c>
    </row>
    <row r="65" spans="2:22" ht="51" x14ac:dyDescent="0.25">
      <c r="B65" s="89" t="s">
        <v>1372</v>
      </c>
      <c r="C65" s="89" t="s">
        <v>433</v>
      </c>
      <c r="D65" s="89" t="s">
        <v>761</v>
      </c>
      <c r="E65" s="89" t="s">
        <v>455</v>
      </c>
      <c r="F65" s="89" t="s">
        <v>359</v>
      </c>
      <c r="G65" s="89" t="s">
        <v>28</v>
      </c>
      <c r="H65" s="89">
        <v>44382</v>
      </c>
      <c r="I65" s="89" t="s">
        <v>1373</v>
      </c>
      <c r="J65" s="91">
        <v>23</v>
      </c>
      <c r="K65" s="91">
        <v>0</v>
      </c>
      <c r="L65" s="91">
        <v>0</v>
      </c>
      <c r="M65" s="91">
        <v>0</v>
      </c>
      <c r="N65" s="91">
        <v>0</v>
      </c>
      <c r="O65" s="91">
        <v>0</v>
      </c>
      <c r="P65" s="91">
        <v>23</v>
      </c>
      <c r="Q65" s="91">
        <v>0</v>
      </c>
      <c r="R65" s="91" t="s">
        <v>1361</v>
      </c>
      <c r="S65" s="91" t="s">
        <v>28</v>
      </c>
      <c r="T65" s="91">
        <v>0</v>
      </c>
      <c r="U65" s="91" t="s">
        <v>373</v>
      </c>
      <c r="V65" s="91" t="s">
        <v>200</v>
      </c>
    </row>
    <row r="66" spans="2:22" ht="38.25" x14ac:dyDescent="0.25">
      <c r="B66" s="89" t="s">
        <v>1376</v>
      </c>
      <c r="C66" s="89" t="s">
        <v>438</v>
      </c>
      <c r="D66" s="89" t="s">
        <v>761</v>
      </c>
      <c r="E66" s="89" t="s">
        <v>1350</v>
      </c>
      <c r="F66" s="89" t="s">
        <v>359</v>
      </c>
      <c r="G66" s="89" t="s">
        <v>28</v>
      </c>
      <c r="H66" s="89">
        <v>44382</v>
      </c>
      <c r="I66" s="89" t="s">
        <v>1345</v>
      </c>
      <c r="J66" s="91">
        <v>26</v>
      </c>
      <c r="K66" s="91">
        <v>0</v>
      </c>
      <c r="L66" s="91">
        <v>0</v>
      </c>
      <c r="M66" s="91">
        <v>0</v>
      </c>
      <c r="N66" s="91">
        <v>0</v>
      </c>
      <c r="O66" s="91">
        <v>26</v>
      </c>
      <c r="P66" s="91">
        <v>0</v>
      </c>
      <c r="Q66" s="91">
        <v>0</v>
      </c>
      <c r="R66" s="91" t="s">
        <v>1369</v>
      </c>
      <c r="S66" s="91" t="s">
        <v>196</v>
      </c>
      <c r="T66" s="91">
        <v>0</v>
      </c>
      <c r="U66" s="91" t="s">
        <v>373</v>
      </c>
      <c r="V66" s="91" t="s">
        <v>200</v>
      </c>
    </row>
    <row r="67" spans="2:22" ht="38.25" x14ac:dyDescent="0.25">
      <c r="B67" s="89" t="s">
        <v>1376</v>
      </c>
      <c r="C67" s="89" t="s">
        <v>438</v>
      </c>
      <c r="D67" s="89" t="s">
        <v>761</v>
      </c>
      <c r="E67" s="89" t="s">
        <v>1350</v>
      </c>
      <c r="F67" s="89" t="s">
        <v>359</v>
      </c>
      <c r="G67" s="89" t="s">
        <v>28</v>
      </c>
      <c r="H67" s="89">
        <v>44383</v>
      </c>
      <c r="I67" s="89" t="s">
        <v>1345</v>
      </c>
      <c r="J67" s="91">
        <v>23</v>
      </c>
      <c r="K67" s="91">
        <v>0</v>
      </c>
      <c r="L67" s="91">
        <v>0</v>
      </c>
      <c r="M67" s="91">
        <v>0</v>
      </c>
      <c r="N67" s="91">
        <v>0</v>
      </c>
      <c r="O67" s="91">
        <v>23</v>
      </c>
      <c r="P67" s="91">
        <v>0</v>
      </c>
      <c r="Q67" s="91">
        <v>0</v>
      </c>
      <c r="R67" s="91" t="s">
        <v>1369</v>
      </c>
      <c r="S67" s="91" t="s">
        <v>196</v>
      </c>
      <c r="T67" s="91">
        <v>0</v>
      </c>
      <c r="U67" s="91" t="s">
        <v>373</v>
      </c>
      <c r="V67" s="91" t="s">
        <v>200</v>
      </c>
    </row>
    <row r="68" spans="2:22" ht="38.25" x14ac:dyDescent="0.25">
      <c r="B68" s="89" t="s">
        <v>1368</v>
      </c>
      <c r="C68" s="89" t="s">
        <v>438</v>
      </c>
      <c r="D68" s="89" t="s">
        <v>761</v>
      </c>
      <c r="E68" s="89" t="s">
        <v>1350</v>
      </c>
      <c r="F68" s="89" t="s">
        <v>359</v>
      </c>
      <c r="G68" s="89" t="s">
        <v>28</v>
      </c>
      <c r="H68" s="89">
        <v>44384</v>
      </c>
      <c r="I68" s="89" t="s">
        <v>1345</v>
      </c>
      <c r="J68" s="91">
        <v>29</v>
      </c>
      <c r="K68" s="91">
        <v>0</v>
      </c>
      <c r="L68" s="91">
        <v>0</v>
      </c>
      <c r="M68" s="91">
        <v>0</v>
      </c>
      <c r="N68" s="91">
        <v>0</v>
      </c>
      <c r="O68" s="91">
        <v>29</v>
      </c>
      <c r="P68" s="91">
        <v>0</v>
      </c>
      <c r="Q68" s="91">
        <v>0</v>
      </c>
      <c r="R68" s="91" t="s">
        <v>1369</v>
      </c>
      <c r="S68" s="91" t="s">
        <v>196</v>
      </c>
      <c r="T68" s="91">
        <v>0</v>
      </c>
      <c r="U68" s="91" t="s">
        <v>373</v>
      </c>
      <c r="V68" s="91" t="s">
        <v>200</v>
      </c>
    </row>
    <row r="69" spans="2:22" ht="38.25" x14ac:dyDescent="0.25">
      <c r="B69" s="89" t="s">
        <v>1368</v>
      </c>
      <c r="C69" s="89" t="s">
        <v>438</v>
      </c>
      <c r="D69" s="89" t="s">
        <v>761</v>
      </c>
      <c r="E69" s="89" t="s">
        <v>1350</v>
      </c>
      <c r="F69" s="89" t="s">
        <v>359</v>
      </c>
      <c r="G69" s="89" t="s">
        <v>28</v>
      </c>
      <c r="H69" s="89">
        <v>44385</v>
      </c>
      <c r="I69" s="89" t="s">
        <v>1345</v>
      </c>
      <c r="J69" s="91">
        <v>10</v>
      </c>
      <c r="K69" s="91">
        <v>0</v>
      </c>
      <c r="L69" s="91">
        <v>0</v>
      </c>
      <c r="M69" s="91">
        <v>0</v>
      </c>
      <c r="N69" s="91">
        <v>0</v>
      </c>
      <c r="O69" s="91">
        <v>10</v>
      </c>
      <c r="P69" s="91">
        <v>0</v>
      </c>
      <c r="Q69" s="91">
        <v>0</v>
      </c>
      <c r="R69" s="91" t="s">
        <v>1369</v>
      </c>
      <c r="S69" s="91" t="s">
        <v>196</v>
      </c>
      <c r="T69" s="91">
        <v>0</v>
      </c>
      <c r="U69" s="91" t="s">
        <v>373</v>
      </c>
      <c r="V69" s="91" t="s">
        <v>200</v>
      </c>
    </row>
    <row r="70" spans="2:22" ht="51" x14ac:dyDescent="0.25">
      <c r="B70" s="89" t="s">
        <v>1145</v>
      </c>
      <c r="C70" s="89" t="s">
        <v>438</v>
      </c>
      <c r="D70" s="89" t="s">
        <v>181</v>
      </c>
      <c r="E70" s="89" t="s">
        <v>454</v>
      </c>
      <c r="F70" s="89" t="s">
        <v>195</v>
      </c>
      <c r="G70" s="89" t="s">
        <v>28</v>
      </c>
      <c r="H70" s="89">
        <v>44386</v>
      </c>
      <c r="I70" s="89" t="s">
        <v>1146</v>
      </c>
      <c r="J70" s="91">
        <v>17</v>
      </c>
      <c r="K70" s="91">
        <v>0</v>
      </c>
      <c r="L70" s="91">
        <v>0</v>
      </c>
      <c r="M70" s="91">
        <v>0</v>
      </c>
      <c r="N70" s="91">
        <v>0</v>
      </c>
      <c r="O70" s="91">
        <v>0</v>
      </c>
      <c r="P70" s="91">
        <v>0</v>
      </c>
      <c r="Q70" s="91">
        <v>17</v>
      </c>
      <c r="R70" s="91" t="s">
        <v>1147</v>
      </c>
      <c r="S70" s="91" t="s">
        <v>28</v>
      </c>
      <c r="T70" s="91">
        <v>10</v>
      </c>
      <c r="U70" s="91" t="s">
        <v>373</v>
      </c>
      <c r="V70" s="91" t="s">
        <v>200</v>
      </c>
    </row>
    <row r="71" spans="2:22" ht="38.25" x14ac:dyDescent="0.25">
      <c r="B71" s="89" t="s">
        <v>1368</v>
      </c>
      <c r="C71" s="89" t="s">
        <v>438</v>
      </c>
      <c r="D71" s="89" t="s">
        <v>761</v>
      </c>
      <c r="E71" s="89" t="s">
        <v>1350</v>
      </c>
      <c r="F71" s="89" t="s">
        <v>359</v>
      </c>
      <c r="G71" s="89" t="s">
        <v>28</v>
      </c>
      <c r="H71" s="89">
        <v>44389</v>
      </c>
      <c r="I71" s="89" t="s">
        <v>1345</v>
      </c>
      <c r="J71" s="91">
        <v>12</v>
      </c>
      <c r="K71" s="91">
        <v>0</v>
      </c>
      <c r="L71" s="91">
        <v>0</v>
      </c>
      <c r="M71" s="91">
        <v>0</v>
      </c>
      <c r="N71" s="91">
        <v>0</v>
      </c>
      <c r="O71" s="91">
        <v>12</v>
      </c>
      <c r="P71" s="91">
        <v>0</v>
      </c>
      <c r="Q71" s="91">
        <v>0</v>
      </c>
      <c r="R71" s="91" t="s">
        <v>1369</v>
      </c>
      <c r="S71" s="91" t="s">
        <v>196</v>
      </c>
      <c r="T71" s="91">
        <v>0</v>
      </c>
      <c r="U71" s="91" t="s">
        <v>373</v>
      </c>
      <c r="V71" s="91" t="s">
        <v>200</v>
      </c>
    </row>
    <row r="72" spans="2:22" ht="38.25" x14ac:dyDescent="0.25">
      <c r="B72" s="89" t="s">
        <v>1368</v>
      </c>
      <c r="C72" s="89" t="s">
        <v>438</v>
      </c>
      <c r="D72" s="89" t="s">
        <v>761</v>
      </c>
      <c r="E72" s="89" t="s">
        <v>1350</v>
      </c>
      <c r="F72" s="89" t="s">
        <v>359</v>
      </c>
      <c r="G72" s="89" t="s">
        <v>28</v>
      </c>
      <c r="H72" s="89">
        <v>44391</v>
      </c>
      <c r="I72" s="89" t="s">
        <v>1345</v>
      </c>
      <c r="J72" s="91">
        <v>18</v>
      </c>
      <c r="K72" s="91">
        <v>0</v>
      </c>
      <c r="L72" s="91">
        <v>0</v>
      </c>
      <c r="M72" s="91">
        <v>0</v>
      </c>
      <c r="N72" s="91">
        <v>0</v>
      </c>
      <c r="O72" s="91">
        <v>18</v>
      </c>
      <c r="P72" s="91">
        <v>0</v>
      </c>
      <c r="Q72" s="91">
        <v>0</v>
      </c>
      <c r="R72" s="91" t="s">
        <v>1369</v>
      </c>
      <c r="S72" s="91" t="s">
        <v>196</v>
      </c>
      <c r="T72" s="91">
        <v>0</v>
      </c>
      <c r="U72" s="91" t="s">
        <v>373</v>
      </c>
      <c r="V72" s="91" t="s">
        <v>200</v>
      </c>
    </row>
    <row r="73" spans="2:22" ht="63.75" x14ac:dyDescent="0.25">
      <c r="B73" s="89" t="s">
        <v>1377</v>
      </c>
      <c r="C73" s="89" t="s">
        <v>433</v>
      </c>
      <c r="D73" s="89" t="s">
        <v>761</v>
      </c>
      <c r="E73" s="89" t="s">
        <v>1350</v>
      </c>
      <c r="F73" s="89" t="s">
        <v>359</v>
      </c>
      <c r="G73" s="89" t="s">
        <v>28</v>
      </c>
      <c r="H73" s="89">
        <v>44391</v>
      </c>
      <c r="I73" s="89" t="s">
        <v>1363</v>
      </c>
      <c r="J73" s="91">
        <v>8</v>
      </c>
      <c r="K73" s="91">
        <v>0</v>
      </c>
      <c r="L73" s="91">
        <v>0</v>
      </c>
      <c r="M73" s="91">
        <v>0</v>
      </c>
      <c r="N73" s="91">
        <v>0</v>
      </c>
      <c r="O73" s="91">
        <v>0</v>
      </c>
      <c r="P73" s="91">
        <v>8</v>
      </c>
      <c r="Q73" s="91">
        <v>0</v>
      </c>
      <c r="R73" s="91" t="s">
        <v>1378</v>
      </c>
      <c r="S73" s="91" t="s">
        <v>196</v>
      </c>
      <c r="T73" s="91">
        <v>0</v>
      </c>
      <c r="U73" s="91" t="s">
        <v>373</v>
      </c>
      <c r="V73" s="91" t="s">
        <v>200</v>
      </c>
    </row>
    <row r="74" spans="2:22" ht="63.75" x14ac:dyDescent="0.25">
      <c r="B74" s="89" t="s">
        <v>1377</v>
      </c>
      <c r="C74" s="89" t="s">
        <v>433</v>
      </c>
      <c r="D74" s="89" t="s">
        <v>761</v>
      </c>
      <c r="E74" s="89" t="s">
        <v>1350</v>
      </c>
      <c r="F74" s="89" t="s">
        <v>359</v>
      </c>
      <c r="G74" s="89" t="s">
        <v>28</v>
      </c>
      <c r="H74" s="89">
        <v>44392</v>
      </c>
      <c r="I74" s="89" t="s">
        <v>1363</v>
      </c>
      <c r="J74" s="91">
        <v>15</v>
      </c>
      <c r="K74" s="91">
        <v>0</v>
      </c>
      <c r="L74" s="91">
        <v>0</v>
      </c>
      <c r="M74" s="91">
        <v>0</v>
      </c>
      <c r="N74" s="91">
        <v>0</v>
      </c>
      <c r="O74" s="91">
        <v>0</v>
      </c>
      <c r="P74" s="91">
        <v>15</v>
      </c>
      <c r="Q74" s="91">
        <v>0</v>
      </c>
      <c r="R74" s="91" t="s">
        <v>1378</v>
      </c>
      <c r="S74" s="91" t="s">
        <v>196</v>
      </c>
      <c r="T74" s="91">
        <v>0</v>
      </c>
      <c r="U74" s="91" t="s">
        <v>373</v>
      </c>
      <c r="V74" s="91" t="s">
        <v>200</v>
      </c>
    </row>
    <row r="75" spans="2:22" ht="38.25" x14ac:dyDescent="0.25">
      <c r="B75" s="89" t="s">
        <v>1368</v>
      </c>
      <c r="C75" s="89" t="s">
        <v>438</v>
      </c>
      <c r="D75" s="89" t="s">
        <v>761</v>
      </c>
      <c r="E75" s="89" t="s">
        <v>1350</v>
      </c>
      <c r="F75" s="89" t="s">
        <v>359</v>
      </c>
      <c r="G75" s="89" t="s">
        <v>28</v>
      </c>
      <c r="H75" s="89">
        <v>44393</v>
      </c>
      <c r="I75" s="89" t="s">
        <v>1345</v>
      </c>
      <c r="J75" s="91">
        <v>23</v>
      </c>
      <c r="K75" s="91">
        <v>0</v>
      </c>
      <c r="L75" s="91">
        <v>0</v>
      </c>
      <c r="M75" s="91">
        <v>0</v>
      </c>
      <c r="N75" s="91">
        <v>0</v>
      </c>
      <c r="O75" s="91">
        <v>0</v>
      </c>
      <c r="P75" s="91">
        <v>23</v>
      </c>
      <c r="Q75" s="91">
        <v>0</v>
      </c>
      <c r="R75" s="91" t="s">
        <v>1369</v>
      </c>
      <c r="S75" s="91" t="s">
        <v>196</v>
      </c>
      <c r="T75" s="91">
        <v>0</v>
      </c>
      <c r="U75" s="91" t="s">
        <v>373</v>
      </c>
      <c r="V75" s="91" t="s">
        <v>200</v>
      </c>
    </row>
    <row r="76" spans="2:22" ht="38.25" x14ac:dyDescent="0.25">
      <c r="B76" s="89" t="s">
        <v>1368</v>
      </c>
      <c r="C76" s="89" t="s">
        <v>438</v>
      </c>
      <c r="D76" s="89" t="s">
        <v>761</v>
      </c>
      <c r="E76" s="89" t="s">
        <v>1350</v>
      </c>
      <c r="F76" s="89" t="s">
        <v>359</v>
      </c>
      <c r="G76" s="89" t="s">
        <v>28</v>
      </c>
      <c r="H76" s="89">
        <v>44398</v>
      </c>
      <c r="I76" s="89" t="s">
        <v>1345</v>
      </c>
      <c r="J76" s="91">
        <v>20</v>
      </c>
      <c r="K76" s="91">
        <v>0</v>
      </c>
      <c r="L76" s="91">
        <v>0</v>
      </c>
      <c r="M76" s="91">
        <v>0</v>
      </c>
      <c r="N76" s="91">
        <v>0</v>
      </c>
      <c r="O76" s="91">
        <v>0</v>
      </c>
      <c r="P76" s="91">
        <v>20</v>
      </c>
      <c r="Q76" s="91">
        <v>0</v>
      </c>
      <c r="R76" s="91" t="s">
        <v>1369</v>
      </c>
      <c r="S76" s="91" t="s">
        <v>196</v>
      </c>
      <c r="T76" s="91">
        <v>0</v>
      </c>
      <c r="U76" s="91" t="s">
        <v>373</v>
      </c>
      <c r="V76" s="91" t="s">
        <v>200</v>
      </c>
    </row>
    <row r="77" spans="2:22" ht="38.25" x14ac:dyDescent="0.25">
      <c r="B77" s="89" t="s">
        <v>1135</v>
      </c>
      <c r="C77" s="89" t="s">
        <v>483</v>
      </c>
      <c r="D77" s="89" t="s">
        <v>761</v>
      </c>
      <c r="E77" s="89" t="s">
        <v>1350</v>
      </c>
      <c r="F77" s="89" t="s">
        <v>359</v>
      </c>
      <c r="G77" s="89" t="s">
        <v>28</v>
      </c>
      <c r="H77" s="89">
        <v>44400</v>
      </c>
      <c r="I77" s="89" t="s">
        <v>1136</v>
      </c>
      <c r="J77" s="91">
        <v>12</v>
      </c>
      <c r="K77" s="91">
        <v>0</v>
      </c>
      <c r="L77" s="91">
        <v>0</v>
      </c>
      <c r="M77" s="91">
        <v>0</v>
      </c>
      <c r="N77" s="91">
        <v>0</v>
      </c>
      <c r="O77" s="91">
        <v>0</v>
      </c>
      <c r="P77" s="91">
        <v>12</v>
      </c>
      <c r="Q77" s="91">
        <v>0</v>
      </c>
      <c r="R77" s="91" t="s">
        <v>1379</v>
      </c>
      <c r="S77" s="91" t="s">
        <v>28</v>
      </c>
      <c r="T77" s="91">
        <v>0</v>
      </c>
      <c r="U77" s="91" t="s">
        <v>373</v>
      </c>
      <c r="V77" s="91" t="s">
        <v>200</v>
      </c>
    </row>
    <row r="78" spans="2:22" ht="38.25" x14ac:dyDescent="0.25">
      <c r="B78" s="89" t="s">
        <v>1374</v>
      </c>
      <c r="C78" s="89" t="s">
        <v>433</v>
      </c>
      <c r="D78" s="89" t="s">
        <v>761</v>
      </c>
      <c r="E78" s="89" t="s">
        <v>455</v>
      </c>
      <c r="F78" s="89" t="s">
        <v>359</v>
      </c>
      <c r="G78" s="89" t="s">
        <v>28</v>
      </c>
      <c r="H78" s="89">
        <v>44403</v>
      </c>
      <c r="I78" s="89" t="s">
        <v>1363</v>
      </c>
      <c r="J78" s="91">
        <v>3</v>
      </c>
      <c r="K78" s="91">
        <v>0</v>
      </c>
      <c r="L78" s="91">
        <v>0</v>
      </c>
      <c r="M78" s="91">
        <v>0</v>
      </c>
      <c r="N78" s="91">
        <v>0</v>
      </c>
      <c r="O78" s="91">
        <v>3</v>
      </c>
      <c r="P78" s="91">
        <v>0</v>
      </c>
      <c r="Q78" s="91">
        <v>0</v>
      </c>
      <c r="R78" s="91" t="s">
        <v>1375</v>
      </c>
      <c r="S78" s="91" t="s">
        <v>196</v>
      </c>
      <c r="T78" s="91">
        <v>0</v>
      </c>
      <c r="U78" s="91" t="s">
        <v>373</v>
      </c>
      <c r="V78" s="91" t="s">
        <v>200</v>
      </c>
    </row>
    <row r="79" spans="2:22" ht="38.25" x14ac:dyDescent="0.25">
      <c r="B79" s="89" t="s">
        <v>1368</v>
      </c>
      <c r="C79" s="89" t="s">
        <v>438</v>
      </c>
      <c r="D79" s="89" t="s">
        <v>761</v>
      </c>
      <c r="E79" s="89" t="s">
        <v>1350</v>
      </c>
      <c r="F79" s="89" t="s">
        <v>359</v>
      </c>
      <c r="G79" s="89" t="s">
        <v>28</v>
      </c>
      <c r="H79" s="89">
        <v>44405</v>
      </c>
      <c r="I79" s="89" t="s">
        <v>1345</v>
      </c>
      <c r="J79" s="91">
        <v>7</v>
      </c>
      <c r="K79" s="91">
        <v>0</v>
      </c>
      <c r="L79" s="91">
        <v>0</v>
      </c>
      <c r="M79" s="91">
        <v>0</v>
      </c>
      <c r="N79" s="91">
        <v>0</v>
      </c>
      <c r="O79" s="91">
        <v>7</v>
      </c>
      <c r="P79" s="91">
        <v>0</v>
      </c>
      <c r="Q79" s="91">
        <v>0</v>
      </c>
      <c r="R79" s="91" t="s">
        <v>1369</v>
      </c>
      <c r="S79" s="91" t="s">
        <v>196</v>
      </c>
      <c r="T79" s="91">
        <v>0</v>
      </c>
      <c r="U79" s="91" t="s">
        <v>373</v>
      </c>
      <c r="V79" s="91" t="s">
        <v>200</v>
      </c>
    </row>
    <row r="80" spans="2:22" ht="38.25" x14ac:dyDescent="0.25">
      <c r="B80" s="89" t="s">
        <v>1368</v>
      </c>
      <c r="C80" s="89" t="s">
        <v>438</v>
      </c>
      <c r="D80" s="89" t="s">
        <v>761</v>
      </c>
      <c r="E80" s="89" t="s">
        <v>1350</v>
      </c>
      <c r="F80" s="89" t="s">
        <v>359</v>
      </c>
      <c r="G80" s="89" t="s">
        <v>28</v>
      </c>
      <c r="H80" s="89">
        <v>44406</v>
      </c>
      <c r="I80" s="89" t="s">
        <v>1345</v>
      </c>
      <c r="J80" s="91">
        <v>9</v>
      </c>
      <c r="K80" s="91">
        <v>0</v>
      </c>
      <c r="L80" s="91">
        <v>0</v>
      </c>
      <c r="M80" s="91">
        <v>0</v>
      </c>
      <c r="N80" s="91">
        <v>0</v>
      </c>
      <c r="O80" s="91">
        <v>9</v>
      </c>
      <c r="P80" s="91">
        <v>0</v>
      </c>
      <c r="Q80" s="91">
        <v>0</v>
      </c>
      <c r="R80" s="91" t="s">
        <v>1369</v>
      </c>
      <c r="S80" s="91" t="s">
        <v>196</v>
      </c>
      <c r="T80" s="91">
        <v>0</v>
      </c>
      <c r="U80" s="91" t="s">
        <v>373</v>
      </c>
      <c r="V80" s="91" t="s">
        <v>200</v>
      </c>
    </row>
    <row r="81" spans="2:22" ht="38.25" x14ac:dyDescent="0.25">
      <c r="B81" s="89" t="s">
        <v>1368</v>
      </c>
      <c r="C81" s="89" t="s">
        <v>438</v>
      </c>
      <c r="D81" s="89" t="s">
        <v>761</v>
      </c>
      <c r="E81" s="89" t="s">
        <v>1350</v>
      </c>
      <c r="F81" s="89" t="s">
        <v>359</v>
      </c>
      <c r="G81" s="89" t="s">
        <v>28</v>
      </c>
      <c r="H81" s="89">
        <v>44413</v>
      </c>
      <c r="I81" s="89" t="s">
        <v>1345</v>
      </c>
      <c r="J81" s="91">
        <v>11</v>
      </c>
      <c r="K81" s="91">
        <v>0</v>
      </c>
      <c r="L81" s="91">
        <v>0</v>
      </c>
      <c r="M81" s="91">
        <v>0</v>
      </c>
      <c r="N81" s="91">
        <v>0</v>
      </c>
      <c r="O81" s="91">
        <v>11</v>
      </c>
      <c r="P81" s="91">
        <v>0</v>
      </c>
      <c r="Q81" s="91">
        <v>0</v>
      </c>
      <c r="R81" s="91" t="s">
        <v>1369</v>
      </c>
      <c r="S81" s="91" t="s">
        <v>196</v>
      </c>
      <c r="T81" s="91">
        <v>0</v>
      </c>
      <c r="U81" s="91" t="s">
        <v>373</v>
      </c>
      <c r="V81" s="91" t="s">
        <v>196</v>
      </c>
    </row>
    <row r="82" spans="2:22" ht="51" x14ac:dyDescent="0.25">
      <c r="B82" s="89" t="s">
        <v>1342</v>
      </c>
      <c r="C82" s="89" t="s">
        <v>433</v>
      </c>
      <c r="D82" s="89" t="s">
        <v>761</v>
      </c>
      <c r="E82" s="89" t="s">
        <v>455</v>
      </c>
      <c r="F82" s="89" t="s">
        <v>359</v>
      </c>
      <c r="G82" s="89" t="s">
        <v>28</v>
      </c>
      <c r="H82" s="89">
        <v>44419</v>
      </c>
      <c r="I82" s="89" t="s">
        <v>1364</v>
      </c>
      <c r="J82" s="91">
        <v>14</v>
      </c>
      <c r="K82" s="91">
        <v>0</v>
      </c>
      <c r="L82" s="91">
        <v>0</v>
      </c>
      <c r="M82" s="91">
        <v>0</v>
      </c>
      <c r="N82" s="91">
        <v>0</v>
      </c>
      <c r="O82" s="91">
        <v>14</v>
      </c>
      <c r="P82" s="91">
        <v>0</v>
      </c>
      <c r="Q82" s="91">
        <v>0</v>
      </c>
      <c r="R82" s="91" t="s">
        <v>1361</v>
      </c>
      <c r="S82" s="91" t="s">
        <v>196</v>
      </c>
      <c r="T82" s="91">
        <v>0</v>
      </c>
      <c r="U82" s="91" t="s">
        <v>373</v>
      </c>
      <c r="V82" s="91" t="s">
        <v>200</v>
      </c>
    </row>
    <row r="83" spans="2:22" ht="51" x14ac:dyDescent="0.25">
      <c r="B83" s="89" t="s">
        <v>1360</v>
      </c>
      <c r="C83" s="89" t="s">
        <v>438</v>
      </c>
      <c r="D83" s="89" t="s">
        <v>761</v>
      </c>
      <c r="E83" s="89" t="s">
        <v>455</v>
      </c>
      <c r="F83" s="89" t="s">
        <v>359</v>
      </c>
      <c r="G83" s="89" t="s">
        <v>28</v>
      </c>
      <c r="H83" s="89">
        <v>44435</v>
      </c>
      <c r="I83" s="89" t="s">
        <v>1367</v>
      </c>
      <c r="J83" s="91">
        <v>8</v>
      </c>
      <c r="K83" s="91">
        <v>0</v>
      </c>
      <c r="L83" s="91">
        <v>0</v>
      </c>
      <c r="M83" s="91">
        <v>0</v>
      </c>
      <c r="N83" s="91">
        <v>0</v>
      </c>
      <c r="O83" s="91">
        <v>0</v>
      </c>
      <c r="P83" s="91">
        <v>8</v>
      </c>
      <c r="Q83" s="91">
        <v>0</v>
      </c>
      <c r="R83" s="91" t="s">
        <v>1361</v>
      </c>
      <c r="S83" s="91" t="s">
        <v>196</v>
      </c>
      <c r="T83" s="91">
        <v>0</v>
      </c>
      <c r="U83" s="91" t="s">
        <v>373</v>
      </c>
      <c r="V83" s="91" t="s">
        <v>200</v>
      </c>
    </row>
    <row r="84" spans="2:22" ht="51" x14ac:dyDescent="0.25">
      <c r="B84" s="89" t="s">
        <v>1360</v>
      </c>
      <c r="C84" s="89" t="s">
        <v>483</v>
      </c>
      <c r="D84" s="89" t="s">
        <v>761</v>
      </c>
      <c r="E84" s="89" t="s">
        <v>455</v>
      </c>
      <c r="F84" s="89" t="s">
        <v>359</v>
      </c>
      <c r="G84" s="89" t="s">
        <v>28</v>
      </c>
      <c r="H84" s="89">
        <v>44435</v>
      </c>
      <c r="I84" s="89" t="s">
        <v>1370</v>
      </c>
      <c r="J84" s="91">
        <v>9</v>
      </c>
      <c r="K84" s="91">
        <v>0</v>
      </c>
      <c r="L84" s="91">
        <v>0</v>
      </c>
      <c r="M84" s="91">
        <v>0</v>
      </c>
      <c r="N84" s="91">
        <v>0</v>
      </c>
      <c r="O84" s="91">
        <v>0</v>
      </c>
      <c r="P84" s="91">
        <v>9</v>
      </c>
      <c r="Q84" s="91">
        <v>0</v>
      </c>
      <c r="R84" s="91" t="s">
        <v>1361</v>
      </c>
      <c r="S84" s="91" t="s">
        <v>28</v>
      </c>
      <c r="T84" s="91">
        <v>0</v>
      </c>
      <c r="U84" s="91" t="s">
        <v>373</v>
      </c>
      <c r="V84" s="91" t="s">
        <v>200</v>
      </c>
    </row>
    <row r="85" spans="2:22" ht="51" x14ac:dyDescent="0.25">
      <c r="B85" s="89" t="s">
        <v>1360</v>
      </c>
      <c r="C85" s="89" t="s">
        <v>439</v>
      </c>
      <c r="D85" s="89" t="s">
        <v>761</v>
      </c>
      <c r="E85" s="89" t="s">
        <v>455</v>
      </c>
      <c r="F85" s="89" t="s">
        <v>359</v>
      </c>
      <c r="G85" s="89" t="s">
        <v>28</v>
      </c>
      <c r="H85" s="89">
        <v>44436</v>
      </c>
      <c r="I85" s="89" t="s">
        <v>1371</v>
      </c>
      <c r="J85" s="91">
        <v>5</v>
      </c>
      <c r="K85" s="91">
        <v>0</v>
      </c>
      <c r="L85" s="91">
        <v>0</v>
      </c>
      <c r="M85" s="91">
        <v>0</v>
      </c>
      <c r="N85" s="91">
        <v>0</v>
      </c>
      <c r="O85" s="91">
        <v>0</v>
      </c>
      <c r="P85" s="91">
        <v>5</v>
      </c>
      <c r="Q85" s="91">
        <v>0</v>
      </c>
      <c r="R85" s="91" t="s">
        <v>1361</v>
      </c>
      <c r="S85" s="91" t="s">
        <v>28</v>
      </c>
      <c r="T85" s="91">
        <v>0</v>
      </c>
      <c r="U85" s="91" t="s">
        <v>373</v>
      </c>
      <c r="V85" s="91" t="s">
        <v>200</v>
      </c>
    </row>
    <row r="86" spans="2:22" ht="51" x14ac:dyDescent="0.25">
      <c r="B86" s="89" t="s">
        <v>1360</v>
      </c>
      <c r="C86" s="89" t="s">
        <v>433</v>
      </c>
      <c r="D86" s="89" t="s">
        <v>761</v>
      </c>
      <c r="E86" s="89" t="s">
        <v>455</v>
      </c>
      <c r="F86" s="89" t="s">
        <v>359</v>
      </c>
      <c r="G86" s="89" t="s">
        <v>28</v>
      </c>
      <c r="H86" s="89">
        <v>44436</v>
      </c>
      <c r="I86" s="89" t="s">
        <v>1363</v>
      </c>
      <c r="J86" s="91">
        <v>7</v>
      </c>
      <c r="K86" s="91">
        <v>0</v>
      </c>
      <c r="L86" s="91">
        <v>0</v>
      </c>
      <c r="M86" s="91">
        <v>0</v>
      </c>
      <c r="N86" s="91">
        <v>0</v>
      </c>
      <c r="O86" s="91">
        <v>3</v>
      </c>
      <c r="P86" s="91">
        <v>4</v>
      </c>
      <c r="Q86" s="91">
        <v>0</v>
      </c>
      <c r="R86" s="91" t="s">
        <v>1361</v>
      </c>
      <c r="S86" s="91" t="s">
        <v>28</v>
      </c>
      <c r="T86" s="91">
        <v>0</v>
      </c>
      <c r="U86" s="91" t="s">
        <v>373</v>
      </c>
      <c r="V86" s="91" t="s">
        <v>200</v>
      </c>
    </row>
    <row r="87" spans="2:22" ht="51" x14ac:dyDescent="0.25">
      <c r="B87" s="89" t="s">
        <v>1360</v>
      </c>
      <c r="C87" s="89" t="s">
        <v>1366</v>
      </c>
      <c r="D87" s="89" t="s">
        <v>761</v>
      </c>
      <c r="E87" s="89" t="s">
        <v>455</v>
      </c>
      <c r="F87" s="89" t="s">
        <v>359</v>
      </c>
      <c r="G87" s="89" t="s">
        <v>28</v>
      </c>
      <c r="H87" s="89">
        <v>44436</v>
      </c>
      <c r="I87" s="89" t="s">
        <v>1365</v>
      </c>
      <c r="J87" s="91">
        <v>8</v>
      </c>
      <c r="K87" s="91">
        <v>0</v>
      </c>
      <c r="L87" s="91">
        <v>0</v>
      </c>
      <c r="M87" s="91">
        <v>0</v>
      </c>
      <c r="N87" s="91">
        <v>0</v>
      </c>
      <c r="O87" s="91">
        <v>0</v>
      </c>
      <c r="P87" s="91">
        <v>8</v>
      </c>
      <c r="Q87" s="91">
        <v>0</v>
      </c>
      <c r="R87" s="91" t="s">
        <v>1361</v>
      </c>
      <c r="S87" s="91" t="s">
        <v>28</v>
      </c>
      <c r="T87" s="91">
        <v>0</v>
      </c>
      <c r="U87" s="91" t="s">
        <v>373</v>
      </c>
      <c r="V87" s="91" t="s">
        <v>200</v>
      </c>
    </row>
    <row r="88" spans="2:22" ht="51" x14ac:dyDescent="0.25">
      <c r="B88" s="89" t="s">
        <v>1360</v>
      </c>
      <c r="C88" s="89" t="s">
        <v>474</v>
      </c>
      <c r="D88" s="89" t="s">
        <v>761</v>
      </c>
      <c r="E88" s="89" t="s">
        <v>455</v>
      </c>
      <c r="F88" s="89" t="s">
        <v>359</v>
      </c>
      <c r="G88" s="89" t="s">
        <v>28</v>
      </c>
      <c r="H88" s="89">
        <v>44439</v>
      </c>
      <c r="I88" s="89" t="s">
        <v>1362</v>
      </c>
      <c r="J88" s="91">
        <v>7</v>
      </c>
      <c r="K88" s="91">
        <v>0</v>
      </c>
      <c r="L88" s="91">
        <v>0</v>
      </c>
      <c r="M88" s="91">
        <v>0</v>
      </c>
      <c r="N88" s="91">
        <v>0</v>
      </c>
      <c r="O88" s="91">
        <v>0</v>
      </c>
      <c r="P88" s="91">
        <v>7</v>
      </c>
      <c r="Q88" s="91">
        <v>0</v>
      </c>
      <c r="R88" s="91" t="s">
        <v>1361</v>
      </c>
      <c r="S88" s="91" t="s">
        <v>28</v>
      </c>
      <c r="T88" s="91">
        <v>0</v>
      </c>
      <c r="U88" s="91" t="s">
        <v>373</v>
      </c>
      <c r="V88" s="91" t="s">
        <v>200</v>
      </c>
    </row>
    <row r="89" spans="2:22" ht="51" x14ac:dyDescent="0.25">
      <c r="B89" s="89" t="s">
        <v>1360</v>
      </c>
      <c r="C89" s="89" t="s">
        <v>782</v>
      </c>
      <c r="D89" s="89" t="s">
        <v>761</v>
      </c>
      <c r="E89" s="89" t="s">
        <v>455</v>
      </c>
      <c r="F89" s="89" t="s">
        <v>359</v>
      </c>
      <c r="G89" s="89" t="s">
        <v>28</v>
      </c>
      <c r="H89" s="89">
        <v>44439</v>
      </c>
      <c r="I89" s="89" t="s">
        <v>1335</v>
      </c>
      <c r="J89" s="91">
        <v>26</v>
      </c>
      <c r="K89" s="91">
        <v>0</v>
      </c>
      <c r="L89" s="91">
        <v>0</v>
      </c>
      <c r="M89" s="91">
        <v>0</v>
      </c>
      <c r="N89" s="91">
        <v>0</v>
      </c>
      <c r="O89" s="91">
        <v>0</v>
      </c>
      <c r="P89" s="91">
        <v>26</v>
      </c>
      <c r="Q89" s="91">
        <v>0</v>
      </c>
      <c r="R89" s="91" t="s">
        <v>1361</v>
      </c>
      <c r="S89" s="91" t="s">
        <v>196</v>
      </c>
      <c r="T89" s="91">
        <v>0</v>
      </c>
      <c r="U89" s="91" t="s">
        <v>373</v>
      </c>
      <c r="V89" s="91" t="s">
        <v>200</v>
      </c>
    </row>
    <row r="90" spans="2:22" ht="51" x14ac:dyDescent="0.25">
      <c r="B90" s="89" t="s">
        <v>1386</v>
      </c>
      <c r="C90" s="137" t="s">
        <v>1387</v>
      </c>
      <c r="D90" s="139" t="s">
        <v>1382</v>
      </c>
      <c r="E90" s="89" t="s">
        <v>455</v>
      </c>
      <c r="F90" s="89" t="s">
        <v>359</v>
      </c>
      <c r="G90" s="89" t="s">
        <v>28</v>
      </c>
      <c r="H90" s="89">
        <v>44442</v>
      </c>
      <c r="I90" s="89" t="s">
        <v>1389</v>
      </c>
      <c r="J90" s="91">
        <v>12</v>
      </c>
      <c r="K90" s="91">
        <v>0</v>
      </c>
      <c r="L90" s="91">
        <v>0</v>
      </c>
      <c r="M90" s="91">
        <v>0</v>
      </c>
      <c r="N90" s="91">
        <v>0</v>
      </c>
      <c r="O90" s="91">
        <v>0</v>
      </c>
      <c r="P90" s="91">
        <v>12</v>
      </c>
      <c r="Q90" s="91">
        <v>0</v>
      </c>
      <c r="R90" s="91" t="s">
        <v>1361</v>
      </c>
      <c r="S90" s="91" t="s">
        <v>196</v>
      </c>
      <c r="T90" s="91">
        <v>0</v>
      </c>
      <c r="U90" s="91" t="s">
        <v>373</v>
      </c>
      <c r="V90" s="91" t="s">
        <v>200</v>
      </c>
    </row>
    <row r="91" spans="2:22" ht="38.25" x14ac:dyDescent="0.25">
      <c r="B91" s="89" t="s">
        <v>1376</v>
      </c>
      <c r="C91" s="137" t="s">
        <v>1388</v>
      </c>
      <c r="D91" s="139" t="s">
        <v>1382</v>
      </c>
      <c r="E91" s="89" t="s">
        <v>1350</v>
      </c>
      <c r="F91" s="89" t="s">
        <v>359</v>
      </c>
      <c r="G91" s="89" t="s">
        <v>28</v>
      </c>
      <c r="H91" s="89">
        <v>44449</v>
      </c>
      <c r="I91" s="89" t="s">
        <v>1390</v>
      </c>
      <c r="J91" s="91">
        <v>15</v>
      </c>
      <c r="K91" s="91">
        <v>0</v>
      </c>
      <c r="L91" s="91">
        <v>0</v>
      </c>
      <c r="M91" s="91">
        <v>0</v>
      </c>
      <c r="N91" s="91">
        <v>0</v>
      </c>
      <c r="O91" s="91">
        <v>15</v>
      </c>
      <c r="P91" s="91">
        <v>0</v>
      </c>
      <c r="Q91" s="91">
        <v>0</v>
      </c>
      <c r="R91" s="91" t="s">
        <v>1369</v>
      </c>
      <c r="S91" s="91" t="s">
        <v>196</v>
      </c>
      <c r="T91" s="91">
        <v>0</v>
      </c>
      <c r="U91" s="91" t="s">
        <v>373</v>
      </c>
      <c r="V91" s="91" t="s">
        <v>200</v>
      </c>
    </row>
    <row r="92" spans="2:22" s="124" customFormat="1" ht="38.25" x14ac:dyDescent="0.25">
      <c r="B92" s="139" t="s">
        <v>1380</v>
      </c>
      <c r="C92" s="137" t="s">
        <v>1381</v>
      </c>
      <c r="D92" s="139" t="s">
        <v>1382</v>
      </c>
      <c r="E92" s="139" t="s">
        <v>1383</v>
      </c>
      <c r="F92" s="89" t="s">
        <v>359</v>
      </c>
      <c r="G92" s="89" t="s">
        <v>28</v>
      </c>
      <c r="H92" s="140">
        <v>44497</v>
      </c>
      <c r="I92" s="139" t="s">
        <v>1384</v>
      </c>
      <c r="J92" s="139">
        <v>9</v>
      </c>
      <c r="K92" s="139">
        <v>0</v>
      </c>
      <c r="L92" s="139">
        <v>0</v>
      </c>
      <c r="M92" s="139">
        <v>0</v>
      </c>
      <c r="N92" s="139">
        <v>0</v>
      </c>
      <c r="O92" s="139">
        <v>0</v>
      </c>
      <c r="P92" s="139">
        <v>9</v>
      </c>
      <c r="Q92" s="139">
        <v>0</v>
      </c>
      <c r="R92" s="139" t="s">
        <v>1385</v>
      </c>
      <c r="S92" s="91" t="s">
        <v>196</v>
      </c>
      <c r="T92" s="91">
        <v>0</v>
      </c>
      <c r="U92" s="91" t="s">
        <v>373</v>
      </c>
      <c r="V92" s="91" t="s">
        <v>200</v>
      </c>
    </row>
    <row r="93" spans="2:22" s="124" customFormat="1" ht="12.75" x14ac:dyDescent="0.25">
      <c r="B93" s="139"/>
      <c r="C93" s="139"/>
      <c r="D93" s="139"/>
      <c r="E93" s="139"/>
      <c r="F93" s="139"/>
      <c r="G93" s="139"/>
      <c r="H93" s="139"/>
      <c r="I93" s="139"/>
      <c r="J93" s="139"/>
      <c r="K93" s="139"/>
      <c r="L93" s="139"/>
      <c r="M93" s="139"/>
      <c r="N93" s="139"/>
      <c r="O93" s="139"/>
      <c r="P93" s="139"/>
      <c r="Q93" s="139"/>
      <c r="R93" s="139"/>
      <c r="S93" s="139"/>
      <c r="T93" s="139"/>
      <c r="U93" s="139"/>
      <c r="V93" s="139"/>
    </row>
    <row r="94" spans="2:22" s="124" customFormat="1" ht="12.75" x14ac:dyDescent="0.25">
      <c r="B94" s="139"/>
      <c r="C94" s="139"/>
      <c r="D94" s="139"/>
      <c r="E94" s="139"/>
      <c r="F94" s="139"/>
      <c r="G94" s="139"/>
      <c r="H94" s="139"/>
      <c r="I94" s="139"/>
      <c r="J94" s="139"/>
      <c r="K94" s="139"/>
      <c r="L94" s="139"/>
      <c r="M94" s="139"/>
      <c r="N94" s="139"/>
      <c r="O94" s="139"/>
      <c r="P94" s="139"/>
      <c r="Q94" s="139"/>
      <c r="R94" s="139"/>
      <c r="S94" s="139"/>
      <c r="T94" s="139"/>
      <c r="U94" s="139"/>
      <c r="V94" s="139"/>
    </row>
    <row r="95" spans="2:22" s="124" customFormat="1" ht="12.75" x14ac:dyDescent="0.25">
      <c r="B95" s="139"/>
      <c r="C95" s="139"/>
      <c r="D95" s="139"/>
      <c r="E95" s="139"/>
      <c r="F95" s="139"/>
      <c r="G95" s="139"/>
      <c r="H95" s="139"/>
      <c r="I95" s="139"/>
      <c r="J95" s="139"/>
      <c r="K95" s="139"/>
      <c r="L95" s="139"/>
      <c r="M95" s="139"/>
      <c r="N95" s="139"/>
      <c r="O95" s="139"/>
      <c r="P95" s="139"/>
      <c r="Q95" s="139"/>
      <c r="R95" s="139"/>
      <c r="S95" s="139"/>
      <c r="T95" s="139"/>
      <c r="U95" s="139"/>
      <c r="V95" s="139"/>
    </row>
    <row r="96" spans="2:22" s="124" customFormat="1" ht="12.75" x14ac:dyDescent="0.25">
      <c r="B96" s="139"/>
      <c r="C96" s="139"/>
      <c r="D96" s="139"/>
      <c r="E96" s="139"/>
      <c r="F96" s="139"/>
      <c r="G96" s="139"/>
      <c r="H96" s="139"/>
      <c r="I96" s="139"/>
      <c r="J96" s="139"/>
      <c r="K96" s="139"/>
      <c r="L96" s="139"/>
      <c r="M96" s="139"/>
      <c r="N96" s="139"/>
      <c r="O96" s="139"/>
      <c r="P96" s="139"/>
      <c r="Q96" s="139"/>
      <c r="R96" s="139"/>
      <c r="S96" s="139"/>
      <c r="T96" s="139"/>
      <c r="U96" s="139"/>
      <c r="V96" s="139"/>
    </row>
    <row r="97" spans="2:22" s="124" customFormat="1" ht="12.75" x14ac:dyDescent="0.25">
      <c r="B97" s="139"/>
      <c r="C97" s="139"/>
      <c r="D97" s="139"/>
      <c r="E97" s="139"/>
      <c r="F97" s="139"/>
      <c r="G97" s="139"/>
      <c r="H97" s="139"/>
      <c r="I97" s="139"/>
      <c r="J97" s="139"/>
      <c r="K97" s="139"/>
      <c r="L97" s="139"/>
      <c r="M97" s="139"/>
      <c r="N97" s="139"/>
      <c r="O97" s="139"/>
      <c r="P97" s="139"/>
      <c r="Q97" s="139"/>
      <c r="R97" s="139"/>
      <c r="S97" s="139"/>
      <c r="T97" s="139"/>
      <c r="U97" s="139"/>
      <c r="V97" s="139"/>
    </row>
    <row r="98" spans="2:22" s="124" customFormat="1" ht="12.75" x14ac:dyDescent="0.25">
      <c r="B98" s="139"/>
      <c r="C98" s="139"/>
      <c r="D98" s="139"/>
      <c r="E98" s="139"/>
      <c r="F98" s="139"/>
      <c r="G98" s="139"/>
      <c r="H98" s="139"/>
      <c r="I98" s="139"/>
      <c r="J98" s="139"/>
      <c r="K98" s="139"/>
      <c r="L98" s="139"/>
      <c r="M98" s="139"/>
      <c r="N98" s="139"/>
      <c r="O98" s="139"/>
      <c r="P98" s="139"/>
      <c r="Q98" s="139"/>
      <c r="R98" s="139"/>
      <c r="S98" s="139"/>
      <c r="T98" s="139"/>
      <c r="U98" s="139"/>
      <c r="V98" s="139"/>
    </row>
    <row r="99" spans="2:22" s="124" customFormat="1" ht="12.75" x14ac:dyDescent="0.25">
      <c r="B99" s="139"/>
      <c r="C99" s="139"/>
      <c r="D99" s="139"/>
      <c r="E99" s="139"/>
      <c r="F99" s="139"/>
      <c r="G99" s="139"/>
      <c r="H99" s="139"/>
      <c r="I99" s="139"/>
      <c r="J99" s="139"/>
      <c r="K99" s="139"/>
      <c r="L99" s="139"/>
      <c r="M99" s="139"/>
      <c r="N99" s="139"/>
      <c r="O99" s="139"/>
      <c r="P99" s="139"/>
      <c r="Q99" s="139"/>
      <c r="R99" s="139"/>
      <c r="S99" s="139"/>
      <c r="T99" s="139"/>
      <c r="U99" s="139"/>
      <c r="V99" s="139"/>
    </row>
    <row r="100" spans="2:22" s="124" customFormat="1" ht="12.75" x14ac:dyDescent="0.25">
      <c r="B100" s="139"/>
      <c r="C100" s="139"/>
      <c r="D100" s="139"/>
      <c r="E100" s="139"/>
      <c r="F100" s="139"/>
      <c r="G100" s="139"/>
      <c r="H100" s="139"/>
      <c r="I100" s="139"/>
      <c r="J100" s="139"/>
      <c r="K100" s="139"/>
      <c r="L100" s="139"/>
      <c r="M100" s="139"/>
      <c r="N100" s="139"/>
      <c r="O100" s="139"/>
      <c r="P100" s="139"/>
      <c r="Q100" s="139"/>
      <c r="R100" s="139"/>
      <c r="S100" s="139"/>
      <c r="T100" s="139"/>
      <c r="U100" s="139"/>
      <c r="V100" s="139"/>
    </row>
    <row r="101" spans="2:22" s="124" customFormat="1" ht="12.75" x14ac:dyDescent="0.25">
      <c r="B101" s="139"/>
      <c r="C101" s="139"/>
      <c r="D101" s="139"/>
      <c r="E101" s="139"/>
      <c r="F101" s="139"/>
      <c r="G101" s="139"/>
      <c r="H101" s="139"/>
      <c r="I101" s="139"/>
      <c r="J101" s="139"/>
      <c r="K101" s="139"/>
      <c r="L101" s="139"/>
      <c r="M101" s="139"/>
      <c r="N101" s="139"/>
      <c r="O101" s="139"/>
      <c r="P101" s="139"/>
      <c r="Q101" s="139"/>
      <c r="R101" s="139"/>
      <c r="S101" s="139"/>
      <c r="T101" s="139"/>
      <c r="U101" s="139"/>
      <c r="V101" s="139"/>
    </row>
    <row r="102" spans="2:22" s="124" customFormat="1" ht="12.75" x14ac:dyDescent="0.25">
      <c r="B102" s="139"/>
      <c r="C102" s="139"/>
      <c r="D102" s="139"/>
      <c r="E102" s="139"/>
      <c r="F102" s="139"/>
      <c r="G102" s="139"/>
      <c r="H102" s="139"/>
      <c r="I102" s="139"/>
      <c r="J102" s="139"/>
      <c r="K102" s="139"/>
      <c r="L102" s="139"/>
      <c r="M102" s="139"/>
      <c r="N102" s="139"/>
      <c r="O102" s="139"/>
      <c r="P102" s="139"/>
      <c r="Q102" s="139"/>
      <c r="R102" s="139"/>
      <c r="S102" s="139"/>
      <c r="T102" s="139"/>
      <c r="U102" s="139"/>
      <c r="V102" s="139"/>
    </row>
    <row r="103" spans="2:22" s="124" customFormat="1" ht="12.75" x14ac:dyDescent="0.25">
      <c r="B103" s="139"/>
      <c r="C103" s="139"/>
      <c r="D103" s="139"/>
      <c r="E103" s="139"/>
      <c r="F103" s="139"/>
      <c r="G103" s="139"/>
      <c r="H103" s="139"/>
      <c r="I103" s="139"/>
      <c r="J103" s="139"/>
      <c r="K103" s="139"/>
      <c r="L103" s="139"/>
      <c r="M103" s="139"/>
      <c r="N103" s="139"/>
      <c r="O103" s="139"/>
      <c r="P103" s="139"/>
      <c r="Q103" s="139"/>
      <c r="R103" s="139"/>
      <c r="S103" s="139"/>
      <c r="T103" s="139"/>
      <c r="U103" s="139"/>
      <c r="V103" s="139"/>
    </row>
    <row r="104" spans="2:22" s="124" customFormat="1" ht="12.75" x14ac:dyDescent="0.25">
      <c r="B104" s="139"/>
      <c r="C104" s="139"/>
      <c r="D104" s="139"/>
      <c r="E104" s="139"/>
      <c r="F104" s="139"/>
      <c r="G104" s="139"/>
      <c r="H104" s="139"/>
      <c r="I104" s="139"/>
      <c r="J104" s="139"/>
      <c r="K104" s="139"/>
      <c r="L104" s="139"/>
      <c r="M104" s="139"/>
      <c r="N104" s="139"/>
      <c r="O104" s="139"/>
      <c r="P104" s="139"/>
      <c r="Q104" s="139"/>
      <c r="R104" s="139"/>
      <c r="S104" s="139"/>
      <c r="T104" s="139"/>
      <c r="U104" s="139"/>
      <c r="V104" s="139"/>
    </row>
    <row r="105" spans="2:22" s="124" customFormat="1" ht="12.75" x14ac:dyDescent="0.25">
      <c r="B105" s="139"/>
      <c r="C105" s="139"/>
      <c r="D105" s="139"/>
      <c r="E105" s="139"/>
      <c r="F105" s="139"/>
      <c r="G105" s="139"/>
      <c r="H105" s="139"/>
      <c r="I105" s="139"/>
      <c r="J105" s="139"/>
      <c r="K105" s="139"/>
      <c r="L105" s="139"/>
      <c r="M105" s="139"/>
      <c r="N105" s="139"/>
      <c r="O105" s="139"/>
      <c r="P105" s="139"/>
      <c r="Q105" s="139"/>
      <c r="R105" s="139"/>
      <c r="S105" s="139"/>
      <c r="T105" s="139"/>
      <c r="U105" s="139"/>
      <c r="V105" s="139"/>
    </row>
    <row r="106" spans="2:22" s="124" customFormat="1" ht="12.75" x14ac:dyDescent="0.25">
      <c r="B106" s="139"/>
      <c r="C106" s="139"/>
      <c r="D106" s="139"/>
      <c r="E106" s="139"/>
      <c r="F106" s="139"/>
      <c r="G106" s="139"/>
      <c r="H106" s="139"/>
      <c r="I106" s="139"/>
      <c r="J106" s="139"/>
      <c r="K106" s="139"/>
      <c r="L106" s="139"/>
      <c r="M106" s="139"/>
      <c r="N106" s="139"/>
      <c r="O106" s="139"/>
      <c r="P106" s="139"/>
      <c r="Q106" s="139"/>
      <c r="R106" s="139"/>
      <c r="S106" s="139"/>
      <c r="T106" s="139"/>
      <c r="U106" s="139"/>
      <c r="V106" s="139"/>
    </row>
    <row r="107" spans="2:22" s="124" customFormat="1" ht="12.75" x14ac:dyDescent="0.25">
      <c r="B107" s="139"/>
      <c r="C107" s="139"/>
      <c r="D107" s="139"/>
      <c r="E107" s="139"/>
      <c r="F107" s="139"/>
      <c r="G107" s="139"/>
      <c r="H107" s="139"/>
      <c r="I107" s="139"/>
      <c r="J107" s="139"/>
      <c r="K107" s="139"/>
      <c r="L107" s="139"/>
      <c r="M107" s="139"/>
      <c r="N107" s="139"/>
      <c r="O107" s="139"/>
      <c r="P107" s="139"/>
      <c r="Q107" s="139"/>
      <c r="R107" s="139"/>
      <c r="S107" s="139"/>
      <c r="T107" s="139"/>
      <c r="U107" s="139"/>
      <c r="V107" s="139"/>
    </row>
    <row r="108" spans="2:22" s="124" customFormat="1" ht="12.75" x14ac:dyDescent="0.25">
      <c r="B108" s="139"/>
      <c r="C108" s="139"/>
      <c r="D108" s="139"/>
      <c r="E108" s="139"/>
      <c r="F108" s="139"/>
      <c r="G108" s="139"/>
      <c r="H108" s="139"/>
      <c r="I108" s="139"/>
      <c r="J108" s="139"/>
      <c r="K108" s="139"/>
      <c r="L108" s="139"/>
      <c r="M108" s="139"/>
      <c r="N108" s="139"/>
      <c r="O108" s="139"/>
      <c r="P108" s="139"/>
      <c r="Q108" s="139"/>
      <c r="R108" s="139"/>
      <c r="S108" s="139"/>
      <c r="T108" s="139"/>
      <c r="U108" s="139"/>
      <c r="V108" s="139"/>
    </row>
    <row r="109" spans="2:22" s="124" customFormat="1" ht="12.75" x14ac:dyDescent="0.25">
      <c r="B109" s="139"/>
      <c r="C109" s="139"/>
      <c r="D109" s="139"/>
      <c r="E109" s="139"/>
      <c r="F109" s="139"/>
      <c r="G109" s="139"/>
      <c r="H109" s="139"/>
      <c r="I109" s="139"/>
      <c r="J109" s="139"/>
      <c r="K109" s="139"/>
      <c r="L109" s="139"/>
      <c r="M109" s="139"/>
      <c r="N109" s="139"/>
      <c r="O109" s="139"/>
      <c r="P109" s="139"/>
      <c r="Q109" s="139"/>
      <c r="R109" s="139"/>
      <c r="S109" s="139"/>
      <c r="T109" s="139"/>
      <c r="U109" s="139"/>
      <c r="V109" s="139"/>
    </row>
    <row r="110" spans="2:22" s="124" customFormat="1" ht="12.75" x14ac:dyDescent="0.25">
      <c r="B110" s="139"/>
      <c r="C110" s="139"/>
      <c r="D110" s="139"/>
      <c r="E110" s="139"/>
      <c r="F110" s="139"/>
      <c r="G110" s="139"/>
      <c r="H110" s="139"/>
      <c r="I110" s="139"/>
      <c r="J110" s="139"/>
      <c r="K110" s="139"/>
      <c r="L110" s="139"/>
      <c r="M110" s="139"/>
      <c r="N110" s="139"/>
      <c r="O110" s="139"/>
      <c r="P110" s="139"/>
      <c r="Q110" s="139"/>
      <c r="R110" s="139"/>
      <c r="S110" s="139"/>
      <c r="T110" s="139"/>
      <c r="U110" s="139"/>
      <c r="V110" s="139"/>
    </row>
    <row r="111" spans="2:22" s="124" customFormat="1" ht="12.75" x14ac:dyDescent="0.25">
      <c r="B111" s="139"/>
      <c r="C111" s="139"/>
      <c r="D111" s="139"/>
      <c r="E111" s="139"/>
      <c r="F111" s="139"/>
      <c r="G111" s="139"/>
      <c r="H111" s="139"/>
      <c r="I111" s="139"/>
      <c r="J111" s="139"/>
      <c r="K111" s="139"/>
      <c r="L111" s="139"/>
      <c r="M111" s="139"/>
      <c r="N111" s="139"/>
      <c r="O111" s="139"/>
      <c r="P111" s="139"/>
      <c r="Q111" s="139"/>
      <c r="R111" s="139"/>
      <c r="S111" s="139"/>
      <c r="T111" s="139"/>
      <c r="U111" s="139"/>
      <c r="V111" s="139"/>
    </row>
    <row r="112" spans="2:22" s="124" customFormat="1" ht="12.75" x14ac:dyDescent="0.25">
      <c r="B112" s="139"/>
      <c r="C112" s="139"/>
      <c r="D112" s="139"/>
      <c r="E112" s="139"/>
      <c r="F112" s="139"/>
      <c r="G112" s="139"/>
      <c r="H112" s="139"/>
      <c r="I112" s="139"/>
      <c r="J112" s="139"/>
      <c r="K112" s="139"/>
      <c r="L112" s="139"/>
      <c r="M112" s="139"/>
      <c r="N112" s="139"/>
      <c r="O112" s="139"/>
      <c r="P112" s="139"/>
      <c r="Q112" s="139"/>
      <c r="R112" s="139"/>
      <c r="S112" s="139"/>
      <c r="T112" s="139"/>
      <c r="U112" s="139"/>
      <c r="V112" s="139"/>
    </row>
    <row r="113" spans="2:22" s="124" customFormat="1" ht="12.75" x14ac:dyDescent="0.25">
      <c r="B113" s="139"/>
      <c r="C113" s="139"/>
      <c r="D113" s="139"/>
      <c r="E113" s="139"/>
      <c r="F113" s="139"/>
      <c r="G113" s="139"/>
      <c r="H113" s="139"/>
      <c r="I113" s="139"/>
      <c r="J113" s="139"/>
      <c r="K113" s="139"/>
      <c r="L113" s="139"/>
      <c r="M113" s="139"/>
      <c r="N113" s="139"/>
      <c r="O113" s="139"/>
      <c r="P113" s="139"/>
      <c r="Q113" s="139"/>
      <c r="R113" s="139"/>
      <c r="S113" s="139"/>
      <c r="T113" s="139"/>
      <c r="U113" s="139"/>
      <c r="V113" s="139"/>
    </row>
    <row r="114" spans="2:22" s="124" customFormat="1" ht="12.75" x14ac:dyDescent="0.25">
      <c r="B114" s="139"/>
      <c r="C114" s="139"/>
      <c r="D114" s="139"/>
      <c r="E114" s="139"/>
      <c r="F114" s="139"/>
      <c r="G114" s="139"/>
      <c r="H114" s="139"/>
      <c r="I114" s="139"/>
      <c r="J114" s="139"/>
      <c r="K114" s="139"/>
      <c r="L114" s="139"/>
      <c r="M114" s="139"/>
      <c r="N114" s="139"/>
      <c r="O114" s="139"/>
      <c r="P114" s="139"/>
      <c r="Q114" s="139"/>
      <c r="R114" s="139"/>
      <c r="S114" s="139"/>
      <c r="T114" s="139"/>
      <c r="U114" s="139"/>
      <c r="V114" s="139"/>
    </row>
    <row r="115" spans="2:22" s="124" customFormat="1" ht="12.75" x14ac:dyDescent="0.25">
      <c r="B115" s="139"/>
      <c r="C115" s="139"/>
      <c r="D115" s="139"/>
      <c r="E115" s="139"/>
      <c r="F115" s="139"/>
      <c r="G115" s="139"/>
      <c r="H115" s="139"/>
      <c r="I115" s="139"/>
      <c r="J115" s="139"/>
      <c r="K115" s="139"/>
      <c r="L115" s="139"/>
      <c r="M115" s="139"/>
      <c r="N115" s="139"/>
      <c r="O115" s="139"/>
      <c r="P115" s="139"/>
      <c r="Q115" s="139"/>
      <c r="R115" s="139"/>
      <c r="S115" s="139"/>
      <c r="T115" s="139"/>
      <c r="U115" s="139"/>
      <c r="V115" s="139"/>
    </row>
    <row r="116" spans="2:22" s="124" customFormat="1" ht="12.75" x14ac:dyDescent="0.25">
      <c r="B116" s="139"/>
      <c r="C116" s="139"/>
      <c r="D116" s="139"/>
      <c r="E116" s="139"/>
      <c r="F116" s="139"/>
      <c r="G116" s="139"/>
      <c r="H116" s="139"/>
      <c r="I116" s="139"/>
      <c r="J116" s="139"/>
      <c r="K116" s="139"/>
      <c r="L116" s="139"/>
      <c r="M116" s="139"/>
      <c r="N116" s="139"/>
      <c r="O116" s="139"/>
      <c r="P116" s="139"/>
      <c r="Q116" s="139"/>
      <c r="R116" s="139"/>
      <c r="S116" s="139"/>
      <c r="T116" s="139"/>
      <c r="U116" s="139"/>
      <c r="V116" s="139"/>
    </row>
    <row r="117" spans="2:22" s="124" customFormat="1" ht="12.75" x14ac:dyDescent="0.25">
      <c r="B117" s="139"/>
      <c r="C117" s="139"/>
      <c r="D117" s="139"/>
      <c r="E117" s="139"/>
      <c r="F117" s="139"/>
      <c r="G117" s="139"/>
      <c r="H117" s="139"/>
      <c r="I117" s="139"/>
      <c r="J117" s="139"/>
      <c r="K117" s="139"/>
      <c r="L117" s="139"/>
      <c r="M117" s="139"/>
      <c r="N117" s="139"/>
      <c r="O117" s="139"/>
      <c r="P117" s="139"/>
      <c r="Q117" s="139"/>
      <c r="R117" s="139"/>
      <c r="S117" s="139"/>
      <c r="T117" s="139"/>
      <c r="U117" s="139"/>
      <c r="V117" s="139"/>
    </row>
    <row r="118" spans="2:22" s="141" customFormat="1" x14ac:dyDescent="0.25">
      <c r="B118" s="138"/>
      <c r="C118" s="138"/>
      <c r="D118" s="138"/>
      <c r="E118" s="138"/>
      <c r="F118" s="138"/>
      <c r="G118" s="138"/>
      <c r="H118" s="138"/>
      <c r="I118" s="138"/>
      <c r="J118" s="138"/>
      <c r="K118" s="138"/>
      <c r="L118" s="138"/>
      <c r="M118" s="138"/>
      <c r="N118" s="138"/>
      <c r="O118" s="138"/>
      <c r="P118" s="138"/>
      <c r="Q118" s="138"/>
      <c r="R118" s="138"/>
      <c r="S118" s="138"/>
      <c r="T118" s="138"/>
      <c r="U118" s="138"/>
      <c r="V118" s="138"/>
    </row>
    <row r="119" spans="2:22" s="141" customFormat="1" x14ac:dyDescent="0.25">
      <c r="B119" s="138"/>
      <c r="C119" s="138"/>
      <c r="D119" s="138"/>
      <c r="E119" s="138"/>
      <c r="F119" s="138"/>
      <c r="G119" s="138"/>
      <c r="H119" s="138"/>
      <c r="I119" s="138"/>
      <c r="J119" s="138"/>
      <c r="K119" s="138"/>
      <c r="L119" s="138"/>
      <c r="M119" s="138"/>
      <c r="N119" s="138"/>
      <c r="O119" s="138"/>
      <c r="P119" s="138"/>
      <c r="Q119" s="138"/>
      <c r="R119" s="138"/>
      <c r="S119" s="138"/>
      <c r="T119" s="138"/>
      <c r="U119" s="138"/>
      <c r="V119" s="138"/>
    </row>
    <row r="120" spans="2:22" s="141" customFormat="1" x14ac:dyDescent="0.25">
      <c r="B120" s="138"/>
      <c r="C120" s="138"/>
      <c r="D120" s="138"/>
      <c r="E120" s="138"/>
      <c r="F120" s="138"/>
      <c r="G120" s="138"/>
      <c r="H120" s="138"/>
      <c r="I120" s="138"/>
      <c r="J120" s="138"/>
      <c r="K120" s="138"/>
      <c r="L120" s="138"/>
      <c r="M120" s="138"/>
      <c r="N120" s="138"/>
      <c r="O120" s="138"/>
      <c r="P120" s="138"/>
      <c r="Q120" s="138"/>
      <c r="R120" s="138"/>
      <c r="S120" s="138"/>
      <c r="T120" s="138"/>
      <c r="U120" s="138"/>
      <c r="V120" s="138"/>
    </row>
    <row r="121" spans="2:22" s="141" customFormat="1" x14ac:dyDescent="0.25">
      <c r="B121" s="138"/>
      <c r="C121" s="138"/>
      <c r="D121" s="138"/>
      <c r="E121" s="138"/>
      <c r="F121" s="138"/>
      <c r="G121" s="138"/>
      <c r="H121" s="138"/>
      <c r="I121" s="138"/>
      <c r="J121" s="138"/>
      <c r="K121" s="138"/>
      <c r="L121" s="138"/>
      <c r="M121" s="138"/>
      <c r="N121" s="138"/>
      <c r="O121" s="138"/>
      <c r="P121" s="138"/>
      <c r="Q121" s="138"/>
      <c r="R121" s="138"/>
      <c r="S121" s="138"/>
      <c r="T121" s="138"/>
      <c r="U121" s="138"/>
      <c r="V121" s="138"/>
    </row>
    <row r="122" spans="2:22" s="141" customFormat="1" x14ac:dyDescent="0.25">
      <c r="B122" s="138"/>
      <c r="C122" s="138"/>
      <c r="D122" s="138"/>
      <c r="E122" s="138"/>
      <c r="F122" s="138"/>
      <c r="G122" s="138"/>
      <c r="H122" s="138"/>
      <c r="I122" s="138"/>
      <c r="J122" s="138"/>
      <c r="K122" s="138"/>
      <c r="L122" s="138"/>
      <c r="M122" s="138"/>
      <c r="N122" s="138"/>
      <c r="O122" s="138"/>
      <c r="P122" s="138"/>
      <c r="Q122" s="138"/>
      <c r="R122" s="138"/>
      <c r="S122" s="138"/>
      <c r="T122" s="138"/>
      <c r="U122" s="138"/>
      <c r="V122" s="138"/>
    </row>
    <row r="123" spans="2:22" s="141" customFormat="1" x14ac:dyDescent="0.25">
      <c r="B123" s="138"/>
      <c r="C123" s="138"/>
      <c r="D123" s="138"/>
      <c r="E123" s="138"/>
      <c r="F123" s="138"/>
      <c r="G123" s="138"/>
      <c r="H123" s="138"/>
      <c r="I123" s="138"/>
      <c r="J123" s="138"/>
      <c r="K123" s="138"/>
      <c r="L123" s="138"/>
      <c r="M123" s="138"/>
      <c r="N123" s="138"/>
      <c r="O123" s="138"/>
      <c r="P123" s="138"/>
      <c r="Q123" s="138"/>
      <c r="R123" s="138"/>
      <c r="S123" s="138"/>
      <c r="T123" s="138"/>
      <c r="U123" s="138"/>
      <c r="V123" s="138"/>
    </row>
    <row r="124" spans="2:22" s="141" customFormat="1" x14ac:dyDescent="0.25">
      <c r="B124" s="138"/>
      <c r="C124" s="138"/>
      <c r="D124" s="138"/>
      <c r="E124" s="138"/>
      <c r="F124" s="138"/>
      <c r="G124" s="138"/>
      <c r="H124" s="138"/>
      <c r="I124" s="138"/>
      <c r="J124" s="138"/>
      <c r="K124" s="138"/>
      <c r="L124" s="138"/>
      <c r="M124" s="138"/>
      <c r="N124" s="138"/>
      <c r="O124" s="138"/>
      <c r="P124" s="138"/>
      <c r="Q124" s="138"/>
      <c r="R124" s="138"/>
      <c r="S124" s="138"/>
      <c r="T124" s="138"/>
      <c r="U124" s="138"/>
      <c r="V124" s="138"/>
    </row>
    <row r="125" spans="2:22" s="141" customFormat="1" x14ac:dyDescent="0.25">
      <c r="B125" s="138"/>
      <c r="C125" s="138"/>
      <c r="D125" s="138"/>
      <c r="E125" s="138"/>
      <c r="F125" s="138"/>
      <c r="G125" s="138"/>
      <c r="H125" s="138"/>
      <c r="I125" s="138"/>
      <c r="J125" s="138"/>
      <c r="K125" s="138"/>
      <c r="L125" s="138"/>
      <c r="M125" s="138"/>
      <c r="N125" s="138"/>
      <c r="O125" s="138"/>
      <c r="P125" s="138"/>
      <c r="Q125" s="138"/>
      <c r="R125" s="138"/>
      <c r="S125" s="138"/>
      <c r="T125" s="138"/>
      <c r="U125" s="138"/>
      <c r="V125" s="138"/>
    </row>
    <row r="126" spans="2:22" s="141" customFormat="1" x14ac:dyDescent="0.25">
      <c r="B126" s="138"/>
      <c r="C126" s="138"/>
      <c r="D126" s="138"/>
      <c r="E126" s="138"/>
      <c r="F126" s="138"/>
      <c r="G126" s="138"/>
      <c r="H126" s="138"/>
      <c r="I126" s="138"/>
      <c r="J126" s="138"/>
      <c r="K126" s="138"/>
      <c r="L126" s="138"/>
      <c r="M126" s="138"/>
      <c r="N126" s="138"/>
      <c r="O126" s="138"/>
      <c r="P126" s="138"/>
      <c r="Q126" s="138"/>
      <c r="R126" s="138"/>
      <c r="S126" s="138"/>
      <c r="T126" s="138"/>
      <c r="U126" s="138"/>
      <c r="V126" s="138"/>
    </row>
    <row r="127" spans="2:22" s="141" customFormat="1" x14ac:dyDescent="0.25">
      <c r="B127" s="138"/>
      <c r="C127" s="138"/>
      <c r="D127" s="138"/>
      <c r="E127" s="138"/>
      <c r="F127" s="138"/>
      <c r="G127" s="138"/>
      <c r="H127" s="138"/>
      <c r="I127" s="138"/>
      <c r="J127" s="138"/>
      <c r="K127" s="138"/>
      <c r="L127" s="138"/>
      <c r="M127" s="138"/>
      <c r="N127" s="138"/>
      <c r="O127" s="138"/>
      <c r="P127" s="138"/>
      <c r="Q127" s="138"/>
      <c r="R127" s="138"/>
      <c r="S127" s="138"/>
      <c r="T127" s="138"/>
      <c r="U127" s="138"/>
      <c r="V127" s="138"/>
    </row>
    <row r="128" spans="2:22" s="141" customFormat="1" x14ac:dyDescent="0.25">
      <c r="B128" s="138"/>
      <c r="C128" s="138"/>
      <c r="D128" s="138"/>
      <c r="E128" s="138"/>
      <c r="F128" s="138"/>
      <c r="G128" s="138"/>
      <c r="H128" s="138"/>
      <c r="I128" s="138"/>
      <c r="J128" s="138"/>
      <c r="K128" s="138"/>
      <c r="L128" s="138"/>
      <c r="M128" s="138"/>
      <c r="N128" s="138"/>
      <c r="O128" s="138"/>
      <c r="P128" s="138"/>
      <c r="Q128" s="138"/>
      <c r="R128" s="138"/>
      <c r="S128" s="138"/>
      <c r="T128" s="138"/>
      <c r="U128" s="138"/>
      <c r="V128" s="138"/>
    </row>
    <row r="129" spans="2:22" s="141" customFormat="1" x14ac:dyDescent="0.25">
      <c r="B129" s="138"/>
      <c r="C129" s="138"/>
      <c r="D129" s="138"/>
      <c r="E129" s="138"/>
      <c r="F129" s="138"/>
      <c r="G129" s="138"/>
      <c r="H129" s="138"/>
      <c r="I129" s="138"/>
      <c r="J129" s="138"/>
      <c r="K129" s="138"/>
      <c r="L129" s="138"/>
      <c r="M129" s="138"/>
      <c r="N129" s="138"/>
      <c r="O129" s="138"/>
      <c r="P129" s="138"/>
      <c r="Q129" s="138"/>
      <c r="R129" s="138"/>
      <c r="S129" s="138"/>
      <c r="T129" s="138"/>
      <c r="U129" s="138"/>
      <c r="V129" s="138"/>
    </row>
    <row r="130" spans="2:22" s="141" customFormat="1" x14ac:dyDescent="0.25">
      <c r="B130" s="138"/>
      <c r="C130" s="138"/>
      <c r="D130" s="138"/>
      <c r="E130" s="138"/>
      <c r="F130" s="138"/>
      <c r="G130" s="138"/>
      <c r="H130" s="138"/>
      <c r="I130" s="138"/>
      <c r="J130" s="138"/>
      <c r="K130" s="138"/>
      <c r="L130" s="138"/>
      <c r="M130" s="138"/>
      <c r="N130" s="138"/>
      <c r="O130" s="138"/>
      <c r="P130" s="138"/>
      <c r="Q130" s="138"/>
      <c r="R130" s="138"/>
      <c r="S130" s="138"/>
      <c r="T130" s="138"/>
      <c r="U130" s="138"/>
      <c r="V130" s="138"/>
    </row>
    <row r="131" spans="2:22" s="141" customFormat="1" x14ac:dyDescent="0.25">
      <c r="B131" s="138"/>
      <c r="C131" s="138"/>
      <c r="D131" s="138"/>
      <c r="E131" s="138"/>
      <c r="F131" s="138"/>
      <c r="G131" s="138"/>
      <c r="H131" s="138"/>
      <c r="I131" s="138"/>
      <c r="J131" s="138"/>
      <c r="K131" s="138"/>
      <c r="L131" s="138"/>
      <c r="M131" s="138"/>
      <c r="N131" s="138"/>
      <c r="O131" s="138"/>
      <c r="P131" s="138"/>
      <c r="Q131" s="138"/>
      <c r="R131" s="138"/>
      <c r="S131" s="138"/>
      <c r="T131" s="138"/>
      <c r="U131" s="138"/>
      <c r="V131" s="138"/>
    </row>
    <row r="132" spans="2:22" s="141" customFormat="1" x14ac:dyDescent="0.25">
      <c r="B132" s="138"/>
      <c r="C132" s="138"/>
      <c r="D132" s="138"/>
      <c r="E132" s="138"/>
      <c r="F132" s="138"/>
      <c r="G132" s="138"/>
      <c r="H132" s="138"/>
      <c r="I132" s="138"/>
      <c r="J132" s="138"/>
      <c r="K132" s="138"/>
      <c r="L132" s="138"/>
      <c r="M132" s="138"/>
      <c r="N132" s="138"/>
      <c r="O132" s="138"/>
      <c r="P132" s="138"/>
      <c r="Q132" s="138"/>
      <c r="R132" s="138"/>
      <c r="S132" s="138"/>
      <c r="T132" s="138"/>
      <c r="U132" s="138"/>
      <c r="V132" s="138"/>
    </row>
    <row r="133" spans="2:22" s="141" customFormat="1" x14ac:dyDescent="0.25">
      <c r="B133" s="138"/>
      <c r="C133" s="138"/>
      <c r="D133" s="138"/>
      <c r="E133" s="138"/>
      <c r="F133" s="138"/>
      <c r="G133" s="138"/>
      <c r="H133" s="138"/>
      <c r="I133" s="138"/>
      <c r="J133" s="138"/>
      <c r="K133" s="138"/>
      <c r="L133" s="138"/>
      <c r="M133" s="138"/>
      <c r="N133" s="138"/>
      <c r="O133" s="138"/>
      <c r="P133" s="138"/>
      <c r="Q133" s="138"/>
      <c r="R133" s="138"/>
      <c r="S133" s="138"/>
      <c r="T133" s="138"/>
      <c r="U133" s="138"/>
      <c r="V133" s="138"/>
    </row>
    <row r="134" spans="2:22" s="141" customFormat="1" x14ac:dyDescent="0.25">
      <c r="B134" s="138"/>
      <c r="C134" s="138"/>
      <c r="D134" s="138"/>
      <c r="E134" s="138"/>
      <c r="F134" s="138"/>
      <c r="G134" s="138"/>
      <c r="H134" s="138"/>
      <c r="I134" s="138"/>
      <c r="J134" s="138"/>
      <c r="K134" s="138"/>
      <c r="L134" s="138"/>
      <c r="M134" s="138"/>
      <c r="N134" s="138"/>
      <c r="O134" s="138"/>
      <c r="P134" s="138"/>
      <c r="Q134" s="138"/>
      <c r="R134" s="138"/>
      <c r="S134" s="138"/>
      <c r="T134" s="138"/>
      <c r="U134" s="138"/>
      <c r="V134" s="138"/>
    </row>
    <row r="135" spans="2:22" s="141" customFormat="1" x14ac:dyDescent="0.25">
      <c r="B135" s="138"/>
      <c r="C135" s="138"/>
      <c r="D135" s="138"/>
      <c r="E135" s="138"/>
      <c r="F135" s="138"/>
      <c r="G135" s="138"/>
      <c r="H135" s="138"/>
      <c r="I135" s="138"/>
      <c r="J135" s="138"/>
      <c r="K135" s="138"/>
      <c r="L135" s="138"/>
      <c r="M135" s="138"/>
      <c r="N135" s="138"/>
      <c r="O135" s="138"/>
      <c r="P135" s="138"/>
      <c r="Q135" s="138"/>
      <c r="R135" s="138"/>
      <c r="S135" s="138"/>
      <c r="T135" s="138"/>
      <c r="U135" s="138"/>
      <c r="V135" s="138"/>
    </row>
    <row r="136" spans="2:22" s="141" customFormat="1" x14ac:dyDescent="0.25">
      <c r="B136" s="138"/>
      <c r="C136" s="138"/>
      <c r="D136" s="138"/>
      <c r="E136" s="138"/>
      <c r="F136" s="138"/>
      <c r="G136" s="138"/>
      <c r="H136" s="138"/>
      <c r="I136" s="138"/>
      <c r="J136" s="138"/>
      <c r="K136" s="138"/>
      <c r="L136" s="138"/>
      <c r="M136" s="138"/>
      <c r="N136" s="138"/>
      <c r="O136" s="138"/>
      <c r="P136" s="138"/>
      <c r="Q136" s="138"/>
      <c r="R136" s="138"/>
      <c r="S136" s="138"/>
      <c r="T136" s="138"/>
      <c r="U136" s="138"/>
      <c r="V136" s="138"/>
    </row>
    <row r="137" spans="2:22" s="141" customFormat="1" x14ac:dyDescent="0.25">
      <c r="B137" s="138"/>
      <c r="C137" s="138"/>
      <c r="D137" s="138"/>
      <c r="E137" s="138"/>
      <c r="F137" s="138"/>
      <c r="G137" s="138"/>
      <c r="H137" s="138"/>
      <c r="I137" s="138"/>
      <c r="J137" s="138"/>
      <c r="K137" s="138"/>
      <c r="L137" s="138"/>
      <c r="M137" s="138"/>
      <c r="N137" s="138"/>
      <c r="O137" s="138"/>
      <c r="P137" s="138"/>
      <c r="Q137" s="138"/>
      <c r="R137" s="138"/>
      <c r="S137" s="138"/>
      <c r="T137" s="138"/>
      <c r="U137" s="138"/>
      <c r="V137" s="138"/>
    </row>
    <row r="138" spans="2:22" s="141" customFormat="1" x14ac:dyDescent="0.25">
      <c r="B138" s="138"/>
      <c r="C138" s="138"/>
      <c r="D138" s="138"/>
      <c r="E138" s="138"/>
      <c r="F138" s="138"/>
      <c r="G138" s="138"/>
      <c r="H138" s="138"/>
      <c r="I138" s="138"/>
      <c r="J138" s="138"/>
      <c r="K138" s="138"/>
      <c r="L138" s="138"/>
      <c r="M138" s="138"/>
      <c r="N138" s="138"/>
      <c r="O138" s="138"/>
      <c r="P138" s="138"/>
      <c r="Q138" s="138"/>
      <c r="R138" s="138"/>
      <c r="S138" s="138"/>
      <c r="T138" s="138"/>
      <c r="U138" s="138"/>
      <c r="V138" s="138"/>
    </row>
    <row r="139" spans="2:22" s="141" customFormat="1" x14ac:dyDescent="0.25">
      <c r="B139" s="138"/>
      <c r="C139" s="138"/>
      <c r="D139" s="138"/>
      <c r="E139" s="138"/>
      <c r="F139" s="138"/>
      <c r="G139" s="138"/>
      <c r="H139" s="138"/>
      <c r="I139" s="138"/>
      <c r="J139" s="138"/>
      <c r="K139" s="138"/>
      <c r="L139" s="138"/>
      <c r="M139" s="138"/>
      <c r="N139" s="138"/>
      <c r="O139" s="138"/>
      <c r="P139" s="138"/>
      <c r="Q139" s="138"/>
      <c r="R139" s="138"/>
      <c r="S139" s="138"/>
      <c r="T139" s="138"/>
      <c r="U139" s="138"/>
      <c r="V139" s="138"/>
    </row>
    <row r="140" spans="2:22" s="141" customFormat="1" x14ac:dyDescent="0.25">
      <c r="B140" s="138"/>
      <c r="C140" s="138"/>
      <c r="D140" s="138"/>
      <c r="E140" s="138"/>
      <c r="F140" s="138"/>
      <c r="G140" s="138"/>
      <c r="H140" s="138"/>
      <c r="I140" s="138"/>
      <c r="J140" s="138"/>
      <c r="K140" s="138"/>
      <c r="L140" s="138"/>
      <c r="M140" s="138"/>
      <c r="N140" s="138"/>
      <c r="O140" s="138"/>
      <c r="P140" s="138"/>
      <c r="Q140" s="138"/>
      <c r="R140" s="138"/>
      <c r="S140" s="138"/>
      <c r="T140" s="138"/>
      <c r="U140" s="138"/>
      <c r="V140" s="138"/>
    </row>
    <row r="141" spans="2:22" s="141" customFormat="1" x14ac:dyDescent="0.25">
      <c r="B141" s="138"/>
      <c r="C141" s="138"/>
      <c r="D141" s="138"/>
      <c r="E141" s="138"/>
      <c r="F141" s="138"/>
      <c r="G141" s="138"/>
      <c r="H141" s="138"/>
      <c r="I141" s="138"/>
      <c r="J141" s="138"/>
      <c r="K141" s="138"/>
      <c r="L141" s="138"/>
      <c r="M141" s="138"/>
      <c r="N141" s="138"/>
      <c r="O141" s="138"/>
      <c r="P141" s="138"/>
      <c r="Q141" s="138"/>
      <c r="R141" s="138"/>
      <c r="S141" s="138"/>
      <c r="T141" s="138"/>
      <c r="U141" s="138"/>
      <c r="V141" s="138"/>
    </row>
    <row r="142" spans="2:22" s="141" customFormat="1" x14ac:dyDescent="0.25">
      <c r="B142" s="138"/>
      <c r="C142" s="138"/>
      <c r="D142" s="138"/>
      <c r="E142" s="138"/>
      <c r="F142" s="138"/>
      <c r="G142" s="138"/>
      <c r="H142" s="138"/>
      <c r="I142" s="138"/>
      <c r="J142" s="138"/>
      <c r="K142" s="138"/>
      <c r="L142" s="138"/>
      <c r="M142" s="138"/>
      <c r="N142" s="138"/>
      <c r="O142" s="138"/>
      <c r="P142" s="138"/>
      <c r="Q142" s="138"/>
      <c r="R142" s="138"/>
      <c r="S142" s="138"/>
      <c r="T142" s="138"/>
      <c r="U142" s="138"/>
      <c r="V142" s="138"/>
    </row>
    <row r="143" spans="2:22" s="141" customFormat="1" x14ac:dyDescent="0.25">
      <c r="B143" s="138"/>
      <c r="C143" s="138"/>
      <c r="D143" s="138"/>
      <c r="E143" s="138"/>
      <c r="F143" s="138"/>
      <c r="G143" s="138"/>
      <c r="H143" s="138"/>
      <c r="I143" s="138"/>
      <c r="J143" s="138"/>
      <c r="K143" s="138"/>
      <c r="L143" s="138"/>
      <c r="M143" s="138"/>
      <c r="N143" s="138"/>
      <c r="O143" s="138"/>
      <c r="P143" s="138"/>
      <c r="Q143" s="138"/>
      <c r="R143" s="138"/>
      <c r="S143" s="138"/>
      <c r="T143" s="138"/>
      <c r="U143" s="138"/>
      <c r="V143" s="138"/>
    </row>
    <row r="144" spans="2:22" s="141" customFormat="1" x14ac:dyDescent="0.25">
      <c r="B144" s="138"/>
      <c r="C144" s="138"/>
      <c r="D144" s="138"/>
      <c r="E144" s="138"/>
      <c r="F144" s="138"/>
      <c r="G144" s="138"/>
      <c r="H144" s="138"/>
      <c r="I144" s="138"/>
      <c r="J144" s="138"/>
      <c r="K144" s="138"/>
      <c r="L144" s="138"/>
      <c r="M144" s="138"/>
      <c r="N144" s="138"/>
      <c r="O144" s="138"/>
      <c r="P144" s="138"/>
      <c r="Q144" s="138"/>
      <c r="R144" s="138"/>
      <c r="S144" s="138"/>
      <c r="T144" s="138"/>
      <c r="U144" s="138"/>
      <c r="V144" s="138"/>
    </row>
    <row r="145" spans="2:22" s="141" customFormat="1" x14ac:dyDescent="0.25">
      <c r="B145" s="138"/>
      <c r="C145" s="138"/>
      <c r="D145" s="138"/>
      <c r="E145" s="138"/>
      <c r="F145" s="138"/>
      <c r="G145" s="138"/>
      <c r="H145" s="138"/>
      <c r="I145" s="138"/>
      <c r="J145" s="138"/>
      <c r="K145" s="138"/>
      <c r="L145" s="138"/>
      <c r="M145" s="138"/>
      <c r="N145" s="138"/>
      <c r="O145" s="138"/>
      <c r="P145" s="138"/>
      <c r="Q145" s="138"/>
      <c r="R145" s="138"/>
      <c r="S145" s="138"/>
      <c r="T145" s="138"/>
      <c r="U145" s="138"/>
      <c r="V145" s="138"/>
    </row>
    <row r="146" spans="2:22" s="141" customFormat="1" x14ac:dyDescent="0.25">
      <c r="B146" s="138"/>
      <c r="C146" s="138"/>
      <c r="D146" s="138"/>
      <c r="E146" s="138"/>
      <c r="F146" s="138"/>
      <c r="G146" s="138"/>
      <c r="H146" s="138"/>
      <c r="I146" s="138"/>
      <c r="J146" s="138"/>
      <c r="K146" s="138"/>
      <c r="L146" s="138"/>
      <c r="M146" s="138"/>
      <c r="N146" s="138"/>
      <c r="O146" s="138"/>
      <c r="P146" s="138"/>
      <c r="Q146" s="138"/>
      <c r="R146" s="138"/>
      <c r="S146" s="138"/>
      <c r="T146" s="138"/>
      <c r="U146" s="138"/>
      <c r="V146" s="138"/>
    </row>
    <row r="147" spans="2:22" s="141" customFormat="1" x14ac:dyDescent="0.25">
      <c r="B147" s="138"/>
      <c r="C147" s="138"/>
      <c r="D147" s="138"/>
      <c r="E147" s="138"/>
      <c r="F147" s="138"/>
      <c r="G147" s="138"/>
      <c r="H147" s="138"/>
      <c r="I147" s="138"/>
      <c r="J147" s="138"/>
      <c r="K147" s="138"/>
      <c r="L147" s="138"/>
      <c r="M147" s="138"/>
      <c r="N147" s="138"/>
      <c r="O147" s="138"/>
      <c r="P147" s="138"/>
      <c r="Q147" s="138"/>
      <c r="R147" s="138"/>
      <c r="S147" s="138"/>
      <c r="T147" s="138"/>
      <c r="U147" s="138"/>
      <c r="V147" s="138"/>
    </row>
    <row r="148" spans="2:22" s="141" customFormat="1" x14ac:dyDescent="0.25">
      <c r="B148" s="138"/>
      <c r="C148" s="138"/>
      <c r="D148" s="138"/>
      <c r="E148" s="138"/>
      <c r="F148" s="138"/>
      <c r="G148" s="138"/>
      <c r="H148" s="138"/>
      <c r="I148" s="138"/>
      <c r="J148" s="138"/>
      <c r="K148" s="138"/>
      <c r="L148" s="138"/>
      <c r="M148" s="138"/>
      <c r="N148" s="138"/>
      <c r="O148" s="138"/>
      <c r="P148" s="138"/>
      <c r="Q148" s="138"/>
      <c r="R148" s="138"/>
      <c r="S148" s="138"/>
      <c r="T148" s="138"/>
      <c r="U148" s="138"/>
      <c r="V148" s="138"/>
    </row>
    <row r="149" spans="2:22" s="141" customFormat="1" x14ac:dyDescent="0.25">
      <c r="B149" s="138"/>
      <c r="C149" s="138"/>
      <c r="D149" s="138"/>
      <c r="E149" s="138"/>
      <c r="F149" s="138"/>
      <c r="G149" s="138"/>
      <c r="H149" s="138"/>
      <c r="I149" s="138"/>
      <c r="J149" s="138"/>
      <c r="K149" s="138"/>
      <c r="L149" s="138"/>
      <c r="M149" s="138"/>
      <c r="N149" s="138"/>
      <c r="O149" s="138"/>
      <c r="P149" s="138"/>
      <c r="Q149" s="138"/>
      <c r="R149" s="138"/>
      <c r="S149" s="138"/>
      <c r="T149" s="138"/>
      <c r="U149" s="138"/>
      <c r="V149" s="138"/>
    </row>
    <row r="150" spans="2:22" s="141" customFormat="1" x14ac:dyDescent="0.25">
      <c r="B150" s="138"/>
      <c r="C150" s="138"/>
      <c r="D150" s="138"/>
      <c r="E150" s="138"/>
      <c r="F150" s="138"/>
      <c r="G150" s="138"/>
      <c r="H150" s="138"/>
      <c r="I150" s="138"/>
      <c r="J150" s="138"/>
      <c r="K150" s="138"/>
      <c r="L150" s="138"/>
      <c r="M150" s="138"/>
      <c r="N150" s="138"/>
      <c r="O150" s="138"/>
      <c r="P150" s="138"/>
      <c r="Q150" s="138"/>
      <c r="R150" s="138"/>
      <c r="S150" s="138"/>
      <c r="T150" s="138"/>
      <c r="U150" s="138"/>
      <c r="V150" s="138"/>
    </row>
    <row r="151" spans="2:22" s="141" customFormat="1" x14ac:dyDescent="0.25">
      <c r="B151" s="138"/>
      <c r="C151" s="138"/>
      <c r="D151" s="138"/>
      <c r="E151" s="138"/>
      <c r="F151" s="138"/>
      <c r="G151" s="138"/>
      <c r="H151" s="138"/>
      <c r="I151" s="138"/>
      <c r="J151" s="138"/>
      <c r="K151" s="138"/>
      <c r="L151" s="138"/>
      <c r="M151" s="138"/>
      <c r="N151" s="138"/>
      <c r="O151" s="138"/>
      <c r="P151" s="138"/>
      <c r="Q151" s="138"/>
      <c r="R151" s="138"/>
      <c r="S151" s="138"/>
      <c r="T151" s="138"/>
      <c r="U151" s="138"/>
      <c r="V151" s="138"/>
    </row>
    <row r="152" spans="2:22" s="141" customFormat="1" x14ac:dyDescent="0.25">
      <c r="B152" s="138"/>
      <c r="C152" s="138"/>
      <c r="D152" s="138"/>
      <c r="E152" s="138"/>
      <c r="F152" s="138"/>
      <c r="G152" s="138"/>
      <c r="H152" s="138"/>
      <c r="I152" s="138"/>
      <c r="J152" s="138"/>
      <c r="K152" s="138"/>
      <c r="L152" s="138"/>
      <c r="M152" s="138"/>
      <c r="N152" s="138"/>
      <c r="O152" s="138"/>
      <c r="P152" s="138"/>
      <c r="Q152" s="138"/>
      <c r="R152" s="138"/>
      <c r="S152" s="138"/>
      <c r="T152" s="138"/>
      <c r="U152" s="138"/>
      <c r="V152" s="138"/>
    </row>
    <row r="153" spans="2:22" s="141" customFormat="1" x14ac:dyDescent="0.25">
      <c r="B153" s="138"/>
      <c r="C153" s="138"/>
      <c r="D153" s="138"/>
      <c r="E153" s="138"/>
      <c r="F153" s="138"/>
      <c r="G153" s="138"/>
      <c r="H153" s="138"/>
      <c r="I153" s="138"/>
      <c r="J153" s="138"/>
      <c r="K153" s="138"/>
      <c r="L153" s="138"/>
      <c r="M153" s="138"/>
      <c r="N153" s="138"/>
      <c r="O153" s="138"/>
      <c r="P153" s="138"/>
      <c r="Q153" s="138"/>
      <c r="R153" s="138"/>
      <c r="S153" s="138"/>
      <c r="T153" s="138"/>
      <c r="U153" s="138"/>
      <c r="V153" s="138"/>
    </row>
    <row r="154" spans="2:22" s="141" customFormat="1" x14ac:dyDescent="0.25">
      <c r="B154" s="138"/>
      <c r="C154" s="138"/>
      <c r="D154" s="138"/>
      <c r="E154" s="138"/>
      <c r="F154" s="138"/>
      <c r="G154" s="138"/>
      <c r="H154" s="138"/>
      <c r="I154" s="138"/>
      <c r="J154" s="138"/>
      <c r="K154" s="138"/>
      <c r="L154" s="138"/>
      <c r="M154" s="138"/>
      <c r="N154" s="138"/>
      <c r="O154" s="138"/>
      <c r="P154" s="138"/>
      <c r="Q154" s="138"/>
      <c r="R154" s="138"/>
      <c r="S154" s="138"/>
      <c r="T154" s="138"/>
      <c r="U154" s="138"/>
      <c r="V154" s="138"/>
    </row>
    <row r="155" spans="2:22" s="141" customFormat="1" x14ac:dyDescent="0.25">
      <c r="B155" s="138"/>
      <c r="C155" s="138"/>
      <c r="D155" s="138"/>
      <c r="E155" s="138"/>
      <c r="F155" s="138"/>
      <c r="G155" s="138"/>
      <c r="H155" s="138"/>
      <c r="I155" s="138"/>
      <c r="J155" s="138"/>
      <c r="K155" s="138"/>
      <c r="L155" s="138"/>
      <c r="M155" s="138"/>
      <c r="N155" s="138"/>
      <c r="O155" s="138"/>
      <c r="P155" s="138"/>
      <c r="Q155" s="138"/>
      <c r="R155" s="138"/>
      <c r="S155" s="138"/>
      <c r="T155" s="138"/>
      <c r="U155" s="138"/>
      <c r="V155" s="138"/>
    </row>
    <row r="156" spans="2:22" s="141" customFormat="1" x14ac:dyDescent="0.25">
      <c r="B156" s="138"/>
      <c r="C156" s="138"/>
      <c r="D156" s="138"/>
      <c r="E156" s="138"/>
      <c r="F156" s="138"/>
      <c r="G156" s="138"/>
      <c r="H156" s="138"/>
      <c r="I156" s="138"/>
      <c r="J156" s="138"/>
      <c r="K156" s="138"/>
      <c r="L156" s="138"/>
      <c r="M156" s="138"/>
      <c r="N156" s="138"/>
      <c r="O156" s="138"/>
      <c r="P156" s="138"/>
      <c r="Q156" s="138"/>
      <c r="R156" s="138"/>
      <c r="S156" s="138"/>
      <c r="T156" s="138"/>
      <c r="U156" s="138"/>
      <c r="V156" s="138"/>
    </row>
    <row r="157" spans="2:22" s="141" customFormat="1" x14ac:dyDescent="0.25">
      <c r="B157" s="138"/>
      <c r="C157" s="138"/>
      <c r="D157" s="138"/>
      <c r="E157" s="138"/>
      <c r="F157" s="138"/>
      <c r="G157" s="138"/>
      <c r="H157" s="138"/>
      <c r="I157" s="138"/>
      <c r="J157" s="138"/>
      <c r="K157" s="138"/>
      <c r="L157" s="138"/>
      <c r="M157" s="138"/>
      <c r="N157" s="138"/>
      <c r="O157" s="138"/>
      <c r="P157" s="138"/>
      <c r="Q157" s="138"/>
      <c r="R157" s="138"/>
      <c r="S157" s="138"/>
      <c r="T157" s="138"/>
      <c r="U157" s="138"/>
      <c r="V157" s="138"/>
    </row>
    <row r="158" spans="2:22" s="141" customFormat="1" x14ac:dyDescent="0.25">
      <c r="B158" s="138"/>
      <c r="C158" s="138"/>
      <c r="D158" s="138"/>
      <c r="E158" s="138"/>
      <c r="F158" s="138"/>
      <c r="G158" s="138"/>
      <c r="H158" s="138"/>
      <c r="I158" s="138"/>
      <c r="J158" s="138"/>
      <c r="K158" s="138"/>
      <c r="L158" s="138"/>
      <c r="M158" s="138"/>
      <c r="N158" s="138"/>
      <c r="O158" s="138"/>
      <c r="P158" s="138"/>
      <c r="Q158" s="138"/>
      <c r="R158" s="138"/>
      <c r="S158" s="138"/>
      <c r="T158" s="138"/>
      <c r="U158" s="138"/>
      <c r="V158" s="138"/>
    </row>
    <row r="159" spans="2:22" s="141" customFormat="1" x14ac:dyDescent="0.25">
      <c r="B159" s="138"/>
      <c r="C159" s="138"/>
      <c r="D159" s="138"/>
      <c r="E159" s="138"/>
      <c r="F159" s="138"/>
      <c r="G159" s="138"/>
      <c r="H159" s="138"/>
      <c r="I159" s="138"/>
      <c r="J159" s="138"/>
      <c r="K159" s="138"/>
      <c r="L159" s="138"/>
      <c r="M159" s="138"/>
      <c r="N159" s="138"/>
      <c r="O159" s="138"/>
      <c r="P159" s="138"/>
      <c r="Q159" s="138"/>
      <c r="R159" s="138"/>
      <c r="S159" s="138"/>
      <c r="T159" s="138"/>
      <c r="U159" s="138"/>
      <c r="V159" s="138"/>
    </row>
    <row r="160" spans="2:22" s="141" customFormat="1" x14ac:dyDescent="0.25">
      <c r="B160" s="138"/>
      <c r="C160" s="138"/>
      <c r="D160" s="138"/>
      <c r="E160" s="138"/>
      <c r="F160" s="138"/>
      <c r="G160" s="138"/>
      <c r="H160" s="138"/>
      <c r="I160" s="138"/>
      <c r="J160" s="138"/>
      <c r="K160" s="138"/>
      <c r="L160" s="138"/>
      <c r="M160" s="138"/>
      <c r="N160" s="138"/>
      <c r="O160" s="138"/>
      <c r="P160" s="138"/>
      <c r="Q160" s="138"/>
      <c r="R160" s="138"/>
      <c r="S160" s="138"/>
      <c r="T160" s="138"/>
      <c r="U160" s="138"/>
      <c r="V160" s="138"/>
    </row>
    <row r="161" spans="2:22" s="141" customFormat="1" x14ac:dyDescent="0.25">
      <c r="B161" s="138"/>
      <c r="C161" s="138"/>
      <c r="D161" s="138"/>
      <c r="E161" s="138"/>
      <c r="F161" s="138"/>
      <c r="G161" s="138"/>
      <c r="H161" s="138"/>
      <c r="I161" s="138"/>
      <c r="J161" s="138"/>
      <c r="K161" s="138"/>
      <c r="L161" s="138"/>
      <c r="M161" s="138"/>
      <c r="N161" s="138"/>
      <c r="O161" s="138"/>
      <c r="P161" s="138"/>
      <c r="Q161" s="138"/>
      <c r="R161" s="138"/>
      <c r="S161" s="138"/>
      <c r="T161" s="138"/>
      <c r="U161" s="138"/>
      <c r="V161" s="138"/>
    </row>
    <row r="162" spans="2:22" s="141" customFormat="1" x14ac:dyDescent="0.25">
      <c r="B162" s="138"/>
      <c r="C162" s="138"/>
      <c r="D162" s="138"/>
      <c r="E162" s="138"/>
      <c r="F162" s="138"/>
      <c r="G162" s="138"/>
      <c r="H162" s="138"/>
      <c r="I162" s="138"/>
      <c r="J162" s="138"/>
      <c r="K162" s="138"/>
      <c r="L162" s="138"/>
      <c r="M162" s="138"/>
      <c r="N162" s="138"/>
      <c r="O162" s="138"/>
      <c r="P162" s="138"/>
      <c r="Q162" s="138"/>
      <c r="R162" s="138"/>
      <c r="S162" s="138"/>
      <c r="T162" s="138"/>
      <c r="U162" s="138"/>
      <c r="V162" s="138"/>
    </row>
    <row r="163" spans="2:22" s="141" customFormat="1" x14ac:dyDescent="0.25">
      <c r="B163" s="138"/>
      <c r="C163" s="138"/>
      <c r="D163" s="138"/>
      <c r="E163" s="138"/>
      <c r="F163" s="138"/>
      <c r="G163" s="138"/>
      <c r="H163" s="138"/>
      <c r="I163" s="138"/>
      <c r="J163" s="138"/>
      <c r="K163" s="138"/>
      <c r="L163" s="138"/>
      <c r="M163" s="138"/>
      <c r="N163" s="138"/>
      <c r="O163" s="138"/>
      <c r="P163" s="138"/>
      <c r="Q163" s="138"/>
      <c r="R163" s="138"/>
      <c r="S163" s="138"/>
      <c r="T163" s="138"/>
      <c r="U163" s="138"/>
      <c r="V163" s="138"/>
    </row>
    <row r="164" spans="2:22" s="141" customFormat="1" x14ac:dyDescent="0.25">
      <c r="B164" s="138"/>
      <c r="C164" s="138"/>
      <c r="D164" s="138"/>
      <c r="E164" s="138"/>
      <c r="F164" s="138"/>
      <c r="G164" s="138"/>
      <c r="H164" s="138"/>
      <c r="I164" s="138"/>
      <c r="J164" s="138"/>
      <c r="K164" s="138"/>
      <c r="L164" s="138"/>
      <c r="M164" s="138"/>
      <c r="N164" s="138"/>
      <c r="O164" s="138"/>
      <c r="P164" s="138"/>
      <c r="Q164" s="138"/>
      <c r="R164" s="138"/>
      <c r="S164" s="138"/>
      <c r="T164" s="138"/>
      <c r="U164" s="138"/>
      <c r="V164" s="138"/>
    </row>
    <row r="165" spans="2:22" s="141" customFormat="1" x14ac:dyDescent="0.25">
      <c r="B165" s="138"/>
      <c r="C165" s="138"/>
      <c r="D165" s="138"/>
      <c r="E165" s="138"/>
      <c r="F165" s="138"/>
      <c r="G165" s="138"/>
      <c r="H165" s="138"/>
      <c r="I165" s="138"/>
      <c r="J165" s="138"/>
      <c r="K165" s="138"/>
      <c r="L165" s="138"/>
      <c r="M165" s="138"/>
      <c r="N165" s="138"/>
      <c r="O165" s="138"/>
      <c r="P165" s="138"/>
      <c r="Q165" s="138"/>
      <c r="R165" s="138"/>
      <c r="S165" s="138"/>
      <c r="T165" s="138"/>
      <c r="U165" s="138"/>
      <c r="V165" s="138"/>
    </row>
    <row r="166" spans="2:22" s="141" customFormat="1" x14ac:dyDescent="0.25">
      <c r="B166" s="138"/>
      <c r="C166" s="138"/>
      <c r="D166" s="138"/>
      <c r="E166" s="138"/>
      <c r="F166" s="138"/>
      <c r="G166" s="138"/>
      <c r="H166" s="138"/>
      <c r="I166" s="138"/>
      <c r="J166" s="138"/>
      <c r="K166" s="138"/>
      <c r="L166" s="138"/>
      <c r="M166" s="138"/>
      <c r="N166" s="138"/>
      <c r="O166" s="138"/>
      <c r="P166" s="138"/>
      <c r="Q166" s="138"/>
      <c r="R166" s="138"/>
      <c r="S166" s="138"/>
      <c r="T166" s="138"/>
      <c r="U166" s="138"/>
      <c r="V166" s="138"/>
    </row>
    <row r="167" spans="2:22" s="141" customFormat="1" x14ac:dyDescent="0.25">
      <c r="B167" s="138"/>
      <c r="C167" s="138"/>
      <c r="D167" s="138"/>
      <c r="E167" s="138"/>
      <c r="F167" s="138"/>
      <c r="G167" s="138"/>
      <c r="H167" s="138"/>
      <c r="I167" s="138"/>
      <c r="J167" s="138"/>
      <c r="K167" s="138"/>
      <c r="L167" s="138"/>
      <c r="M167" s="138"/>
      <c r="N167" s="138"/>
      <c r="O167" s="138"/>
      <c r="P167" s="138"/>
      <c r="Q167" s="138"/>
      <c r="R167" s="138"/>
      <c r="S167" s="138"/>
      <c r="T167" s="138"/>
      <c r="U167" s="138"/>
      <c r="V167" s="138"/>
    </row>
    <row r="168" spans="2:22" s="141" customFormat="1" x14ac:dyDescent="0.25">
      <c r="B168" s="138"/>
      <c r="C168" s="138"/>
      <c r="D168" s="138"/>
      <c r="E168" s="138"/>
      <c r="F168" s="138"/>
      <c r="G168" s="138"/>
      <c r="H168" s="138"/>
      <c r="I168" s="138"/>
      <c r="J168" s="138"/>
      <c r="K168" s="138"/>
      <c r="L168" s="138"/>
      <c r="M168" s="138"/>
      <c r="N168" s="138"/>
      <c r="O168" s="138"/>
      <c r="P168" s="138"/>
      <c r="Q168" s="138"/>
      <c r="R168" s="138"/>
      <c r="S168" s="138"/>
      <c r="T168" s="138"/>
      <c r="U168" s="138"/>
      <c r="V168" s="138"/>
    </row>
    <row r="169" spans="2:22" s="141" customFormat="1" x14ac:dyDescent="0.25">
      <c r="B169" s="138"/>
      <c r="C169" s="138"/>
      <c r="D169" s="138"/>
      <c r="E169" s="138"/>
      <c r="F169" s="138"/>
      <c r="G169" s="138"/>
      <c r="H169" s="138"/>
      <c r="I169" s="138"/>
      <c r="J169" s="138"/>
      <c r="K169" s="138"/>
      <c r="L169" s="138"/>
      <c r="M169" s="138"/>
      <c r="N169" s="138"/>
      <c r="O169" s="138"/>
      <c r="P169" s="138"/>
      <c r="Q169" s="138"/>
      <c r="R169" s="138"/>
      <c r="S169" s="138"/>
      <c r="T169" s="138"/>
      <c r="U169" s="138"/>
      <c r="V169" s="138"/>
    </row>
    <row r="170" spans="2:22" s="141" customFormat="1" x14ac:dyDescent="0.25">
      <c r="B170" s="138"/>
      <c r="C170" s="138"/>
      <c r="D170" s="138"/>
      <c r="E170" s="138"/>
      <c r="F170" s="138"/>
      <c r="G170" s="138"/>
      <c r="H170" s="138"/>
      <c r="I170" s="138"/>
      <c r="J170" s="138"/>
      <c r="K170" s="138"/>
      <c r="L170" s="138"/>
      <c r="M170" s="138"/>
      <c r="N170" s="138"/>
      <c r="O170" s="138"/>
      <c r="P170" s="138"/>
      <c r="Q170" s="138"/>
      <c r="R170" s="138"/>
      <c r="S170" s="138"/>
      <c r="T170" s="138"/>
      <c r="U170" s="138"/>
      <c r="V170" s="138"/>
    </row>
  </sheetData>
  <mergeCells count="16">
    <mergeCell ref="U19:U25"/>
    <mergeCell ref="G6:G7"/>
    <mergeCell ref="V6:V7"/>
    <mergeCell ref="B6:B7"/>
    <mergeCell ref="C6:C7"/>
    <mergeCell ref="D6:D7"/>
    <mergeCell ref="E6:E7"/>
    <mergeCell ref="F6:F7"/>
    <mergeCell ref="T6:T7"/>
    <mergeCell ref="U6:U7"/>
    <mergeCell ref="H6:H7"/>
    <mergeCell ref="I6:I7"/>
    <mergeCell ref="J6:J7"/>
    <mergeCell ref="K6:Q6"/>
    <mergeCell ref="R6:R7"/>
    <mergeCell ref="S6:S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41"/>
  <sheetViews>
    <sheetView topLeftCell="A13" workbookViewId="0">
      <selection activeCell="F30" sqref="F30"/>
    </sheetView>
  </sheetViews>
  <sheetFormatPr defaultColWidth="9.140625" defaultRowHeight="15" x14ac:dyDescent="0.25"/>
  <cols>
    <col min="1" max="1" width="3.140625" style="2" customWidth="1"/>
    <col min="2" max="2" width="17.85546875" style="1" customWidth="1"/>
    <col min="3" max="3" width="32.85546875" style="2" customWidth="1"/>
    <col min="4" max="4" width="13.42578125" style="1" customWidth="1"/>
    <col min="5" max="5" width="17.85546875" style="1" customWidth="1"/>
    <col min="6" max="6" width="10.5703125" style="1" customWidth="1"/>
    <col min="7" max="12" width="12.140625" style="1" customWidth="1"/>
    <col min="13" max="15" width="4.85546875" style="1" customWidth="1"/>
    <col min="16" max="17" width="8.5703125" style="2" customWidth="1"/>
    <col min="18" max="18" width="16.42578125" style="2" customWidth="1"/>
    <col min="19" max="16384" width="9.140625" style="2"/>
  </cols>
  <sheetData>
    <row r="1" spans="2:18" x14ac:dyDescent="0.25">
      <c r="B1" s="12" t="s">
        <v>69</v>
      </c>
      <c r="C1" s="13"/>
    </row>
    <row r="2" spans="2:18" x14ac:dyDescent="0.25">
      <c r="B2" s="13"/>
      <c r="C2" s="13"/>
      <c r="E2" s="2"/>
      <c r="F2" s="2"/>
      <c r="G2" s="2"/>
      <c r="H2" s="2"/>
      <c r="I2" s="2"/>
      <c r="J2" s="2"/>
      <c r="K2" s="2"/>
      <c r="L2" s="2"/>
      <c r="M2" s="2"/>
      <c r="N2" s="2"/>
      <c r="O2" s="2"/>
    </row>
    <row r="3" spans="2:18" s="27" customFormat="1" ht="12.75" x14ac:dyDescent="0.2">
      <c r="B3" s="54" t="s">
        <v>70</v>
      </c>
      <c r="C3" s="54"/>
      <c r="D3" s="26"/>
    </row>
    <row r="4" spans="2:18" s="27" customFormat="1" ht="12.75" x14ac:dyDescent="0.2">
      <c r="B4" s="54" t="s">
        <v>71</v>
      </c>
      <c r="C4" s="54"/>
      <c r="D4" s="26"/>
    </row>
    <row r="5" spans="2:18" x14ac:dyDescent="0.25">
      <c r="B5" s="13"/>
      <c r="C5" s="13"/>
      <c r="E5" s="2"/>
      <c r="F5" s="2"/>
      <c r="G5" s="2"/>
      <c r="H5" s="2"/>
      <c r="I5" s="2"/>
      <c r="J5" s="2"/>
      <c r="K5" s="2"/>
      <c r="L5" s="2"/>
      <c r="M5" s="2"/>
      <c r="N5" s="2"/>
      <c r="O5" s="2"/>
    </row>
    <row r="6" spans="2:18" x14ac:dyDescent="0.25">
      <c r="B6" s="12"/>
      <c r="C6" s="13"/>
    </row>
    <row r="7" spans="2:18" ht="25.5" customHeight="1" x14ac:dyDescent="0.25">
      <c r="B7" s="159" t="s">
        <v>68</v>
      </c>
      <c r="C7" s="159" t="s">
        <v>30</v>
      </c>
      <c r="D7" s="159" t="s">
        <v>21</v>
      </c>
      <c r="E7" s="159" t="s">
        <v>22</v>
      </c>
      <c r="F7" s="159" t="s">
        <v>48</v>
      </c>
      <c r="G7" s="159" t="s">
        <v>40</v>
      </c>
      <c r="H7" s="159"/>
      <c r="I7" s="159"/>
      <c r="J7" s="159"/>
      <c r="K7" s="159"/>
      <c r="L7" s="159"/>
      <c r="M7" s="159" t="s">
        <v>24</v>
      </c>
      <c r="N7" s="159"/>
      <c r="O7" s="159"/>
      <c r="P7" s="159" t="s">
        <v>27</v>
      </c>
      <c r="Q7" s="160" t="s">
        <v>57</v>
      </c>
      <c r="R7" s="159" t="s">
        <v>72</v>
      </c>
    </row>
    <row r="8" spans="2:18" ht="44.25" customHeight="1" x14ac:dyDescent="0.25">
      <c r="B8" s="159"/>
      <c r="C8" s="159"/>
      <c r="D8" s="159"/>
      <c r="E8" s="159"/>
      <c r="F8" s="159"/>
      <c r="G8" s="55" t="s">
        <v>39</v>
      </c>
      <c r="H8" s="55" t="s">
        <v>38</v>
      </c>
      <c r="I8" s="55" t="s">
        <v>36</v>
      </c>
      <c r="J8" s="55" t="s">
        <v>37</v>
      </c>
      <c r="K8" s="55" t="s">
        <v>34</v>
      </c>
      <c r="L8" s="55" t="s">
        <v>35</v>
      </c>
      <c r="M8" s="55" t="s">
        <v>47</v>
      </c>
      <c r="N8" s="55" t="s">
        <v>46</v>
      </c>
      <c r="O8" s="55" t="s">
        <v>31</v>
      </c>
      <c r="P8" s="159"/>
      <c r="Q8" s="161"/>
      <c r="R8" s="159"/>
    </row>
    <row r="9" spans="2:18" ht="42" customHeight="1" x14ac:dyDescent="0.25">
      <c r="B9" s="56" t="s">
        <v>73</v>
      </c>
      <c r="C9" s="57" t="s">
        <v>80</v>
      </c>
      <c r="D9" s="57">
        <v>43502</v>
      </c>
      <c r="E9" s="56" t="s">
        <v>77</v>
      </c>
      <c r="F9" s="56"/>
      <c r="G9" s="56"/>
      <c r="H9" s="56"/>
      <c r="I9" s="56"/>
      <c r="J9" s="56"/>
      <c r="K9" s="56"/>
      <c r="L9" s="56"/>
      <c r="M9" s="56" t="s">
        <v>78</v>
      </c>
      <c r="N9" s="56" t="s">
        <v>78</v>
      </c>
      <c r="O9" s="56">
        <v>0</v>
      </c>
      <c r="P9" s="56" t="s">
        <v>28</v>
      </c>
      <c r="Q9" s="56" t="s">
        <v>28</v>
      </c>
      <c r="R9" s="56" t="s">
        <v>56</v>
      </c>
    </row>
    <row r="10" spans="2:18" ht="42" customHeight="1" x14ac:dyDescent="0.25">
      <c r="B10" s="63" t="s">
        <v>73</v>
      </c>
      <c r="C10" s="64" t="s">
        <v>74</v>
      </c>
      <c r="D10" s="64">
        <v>43441</v>
      </c>
      <c r="E10" s="63" t="s">
        <v>75</v>
      </c>
      <c r="F10" s="63"/>
      <c r="G10" s="63"/>
      <c r="H10" s="63"/>
      <c r="I10" s="63"/>
      <c r="J10" s="63"/>
      <c r="K10" s="63"/>
      <c r="L10" s="63"/>
      <c r="M10" s="63"/>
      <c r="N10" s="63"/>
      <c r="O10" s="63"/>
      <c r="P10" s="63"/>
      <c r="Q10" s="63"/>
      <c r="R10" s="63" t="s">
        <v>76</v>
      </c>
    </row>
    <row r="11" spans="2:18" ht="42" customHeight="1" x14ac:dyDescent="0.25">
      <c r="B11" s="65" t="s">
        <v>73</v>
      </c>
      <c r="C11" s="66" t="s">
        <v>115</v>
      </c>
      <c r="D11" s="66">
        <v>43543</v>
      </c>
      <c r="E11" s="65" t="s">
        <v>113</v>
      </c>
      <c r="F11" s="65"/>
      <c r="G11" s="65"/>
      <c r="H11" s="65"/>
      <c r="I11" s="65"/>
      <c r="J11" s="65"/>
      <c r="K11" s="65"/>
      <c r="L11" s="65"/>
      <c r="M11" s="65"/>
      <c r="N11" s="65"/>
      <c r="O11" s="65"/>
      <c r="P11" s="65"/>
      <c r="Q11" s="65"/>
      <c r="R11" s="65" t="s">
        <v>114</v>
      </c>
    </row>
    <row r="12" spans="2:18" ht="42" customHeight="1" x14ac:dyDescent="0.25">
      <c r="B12" s="97" t="s">
        <v>73</v>
      </c>
      <c r="C12" s="98" t="s">
        <v>141</v>
      </c>
      <c r="D12" s="98">
        <v>43585</v>
      </c>
      <c r="E12" s="97" t="s">
        <v>123</v>
      </c>
      <c r="F12" s="65"/>
      <c r="G12" s="65"/>
      <c r="H12" s="65"/>
      <c r="I12" s="65"/>
      <c r="J12" s="65"/>
      <c r="K12" s="65"/>
      <c r="L12" s="65"/>
      <c r="M12" s="65"/>
      <c r="N12" s="65"/>
      <c r="O12" s="65"/>
      <c r="P12" s="65"/>
      <c r="Q12" s="65"/>
      <c r="R12" s="65" t="s">
        <v>114</v>
      </c>
    </row>
    <row r="13" spans="2:18" ht="25.5" x14ac:dyDescent="0.25">
      <c r="B13" s="98" t="s">
        <v>73</v>
      </c>
      <c r="C13" s="98" t="s">
        <v>155</v>
      </c>
      <c r="D13" s="98">
        <v>43592</v>
      </c>
      <c r="E13" s="98" t="s">
        <v>123</v>
      </c>
      <c r="F13" s="65"/>
      <c r="G13" s="65"/>
      <c r="H13" s="65"/>
      <c r="I13" s="65"/>
      <c r="J13" s="65"/>
      <c r="K13" s="65"/>
      <c r="L13" s="65"/>
      <c r="M13" s="65"/>
      <c r="N13" s="65"/>
      <c r="O13" s="65"/>
      <c r="P13" s="65"/>
      <c r="Q13" s="65"/>
      <c r="R13" s="65" t="s">
        <v>114</v>
      </c>
    </row>
    <row r="14" spans="2:18" ht="38.25" x14ac:dyDescent="0.25">
      <c r="B14" s="98" t="s">
        <v>755</v>
      </c>
      <c r="C14" s="98" t="s">
        <v>756</v>
      </c>
      <c r="D14" s="98">
        <v>43864</v>
      </c>
      <c r="E14" s="98" t="s">
        <v>757</v>
      </c>
      <c r="F14" s="113">
        <v>20</v>
      </c>
      <c r="G14" s="113">
        <v>0</v>
      </c>
      <c r="H14" s="113">
        <v>10</v>
      </c>
      <c r="I14" s="113">
        <v>2</v>
      </c>
      <c r="J14" s="113">
        <v>4</v>
      </c>
      <c r="K14" s="113">
        <v>4</v>
      </c>
      <c r="L14" s="113">
        <v>0</v>
      </c>
      <c r="M14" s="113">
        <v>1</v>
      </c>
      <c r="N14" s="113">
        <v>1</v>
      </c>
      <c r="O14" s="113">
        <v>0</v>
      </c>
      <c r="P14" s="113" t="s">
        <v>28</v>
      </c>
      <c r="Q14" s="113" t="s">
        <v>28</v>
      </c>
      <c r="R14" s="113" t="s">
        <v>28</v>
      </c>
    </row>
    <row r="15" spans="2:18" x14ac:dyDescent="0.25">
      <c r="B15" s="98" t="s">
        <v>378</v>
      </c>
      <c r="C15" s="98" t="s">
        <v>344</v>
      </c>
      <c r="D15" s="98">
        <v>43951</v>
      </c>
      <c r="E15" s="98" t="s">
        <v>380</v>
      </c>
      <c r="F15" s="91"/>
      <c r="G15" s="91"/>
      <c r="H15" s="91"/>
      <c r="I15" s="91"/>
      <c r="J15" s="91"/>
      <c r="K15" s="91"/>
      <c r="L15" s="91"/>
      <c r="M15" s="91">
        <v>1</v>
      </c>
      <c r="N15" s="91">
        <v>0</v>
      </c>
      <c r="O15" s="91">
        <v>0</v>
      </c>
      <c r="P15" s="91"/>
      <c r="Q15" s="91"/>
      <c r="R15" s="91"/>
    </row>
    <row r="16" spans="2:18" ht="25.5" x14ac:dyDescent="0.25">
      <c r="B16" s="98" t="s">
        <v>378</v>
      </c>
      <c r="C16" s="98" t="s">
        <v>379</v>
      </c>
      <c r="D16" s="98">
        <v>43964</v>
      </c>
      <c r="E16" s="98" t="s">
        <v>380</v>
      </c>
      <c r="F16" s="65"/>
      <c r="G16" s="65"/>
      <c r="H16" s="65"/>
      <c r="I16" s="65"/>
      <c r="J16" s="65"/>
      <c r="K16" s="65"/>
      <c r="L16" s="65"/>
      <c r="M16" s="65">
        <v>1</v>
      </c>
      <c r="N16" s="65">
        <v>0</v>
      </c>
      <c r="O16" s="65">
        <v>0</v>
      </c>
      <c r="P16" s="65"/>
      <c r="Q16" s="65"/>
      <c r="R16" s="65"/>
    </row>
    <row r="17" spans="2:18" ht="25.5" x14ac:dyDescent="0.25">
      <c r="B17" s="98" t="s">
        <v>378</v>
      </c>
      <c r="C17" s="98" t="s">
        <v>381</v>
      </c>
      <c r="D17" s="98">
        <v>43971</v>
      </c>
      <c r="E17" s="98" t="s">
        <v>380</v>
      </c>
      <c r="F17" s="65"/>
      <c r="G17" s="65"/>
      <c r="H17" s="65"/>
      <c r="I17" s="65"/>
      <c r="J17" s="65"/>
      <c r="K17" s="65"/>
      <c r="L17" s="65"/>
      <c r="M17" s="65">
        <v>1</v>
      </c>
      <c r="N17" s="65">
        <v>0</v>
      </c>
      <c r="O17" s="65">
        <v>0</v>
      </c>
      <c r="P17" s="65"/>
      <c r="Q17" s="65"/>
      <c r="R17" s="65"/>
    </row>
    <row r="18" spans="2:18" x14ac:dyDescent="0.25">
      <c r="B18" s="98" t="s">
        <v>378</v>
      </c>
      <c r="C18" s="98" t="s">
        <v>382</v>
      </c>
      <c r="D18" s="98">
        <v>44007</v>
      </c>
      <c r="E18" s="98" t="s">
        <v>383</v>
      </c>
      <c r="F18" s="92"/>
      <c r="G18" s="92"/>
      <c r="H18" s="92"/>
      <c r="I18" s="92"/>
      <c r="J18" s="92"/>
      <c r="K18" s="92"/>
      <c r="L18" s="92"/>
      <c r="M18" s="92">
        <v>1</v>
      </c>
      <c r="N18" s="92">
        <v>0</v>
      </c>
      <c r="O18" s="92">
        <v>0</v>
      </c>
      <c r="P18" s="70"/>
      <c r="Q18" s="70"/>
      <c r="R18" s="70"/>
    </row>
    <row r="19" spans="2:18" ht="30" customHeight="1" x14ac:dyDescent="0.25">
      <c r="B19" s="98" t="s">
        <v>384</v>
      </c>
      <c r="C19" s="98" t="s">
        <v>386</v>
      </c>
      <c r="D19" s="98">
        <v>44011</v>
      </c>
      <c r="E19" s="98" t="s">
        <v>385</v>
      </c>
      <c r="F19" s="92"/>
      <c r="G19" s="92"/>
      <c r="H19" s="92"/>
      <c r="I19" s="92"/>
      <c r="J19" s="92"/>
      <c r="K19" s="92"/>
      <c r="L19" s="92"/>
      <c r="M19" s="92">
        <v>2</v>
      </c>
      <c r="N19" s="92">
        <v>0</v>
      </c>
      <c r="O19" s="92">
        <v>0</v>
      </c>
      <c r="P19" s="70"/>
      <c r="Q19" s="113" t="s">
        <v>28</v>
      </c>
      <c r="R19" s="70"/>
    </row>
    <row r="20" spans="2:18" ht="51" x14ac:dyDescent="0.25">
      <c r="B20" s="98" t="s">
        <v>739</v>
      </c>
      <c r="C20" s="98" t="s">
        <v>740</v>
      </c>
      <c r="D20" s="98">
        <v>44112</v>
      </c>
      <c r="E20" s="98" t="s">
        <v>1267</v>
      </c>
      <c r="F20" s="113">
        <v>10</v>
      </c>
      <c r="G20" s="113">
        <v>4</v>
      </c>
      <c r="H20" s="113">
        <v>0</v>
      </c>
      <c r="I20" s="113">
        <v>4</v>
      </c>
      <c r="J20" s="113">
        <v>0</v>
      </c>
      <c r="K20" s="113">
        <v>0</v>
      </c>
      <c r="L20" s="113">
        <v>2</v>
      </c>
      <c r="M20" s="113">
        <v>1</v>
      </c>
      <c r="N20" s="113">
        <v>0</v>
      </c>
      <c r="O20" s="113">
        <v>0</v>
      </c>
      <c r="P20" s="113" t="s">
        <v>28</v>
      </c>
      <c r="Q20" s="113" t="s">
        <v>28</v>
      </c>
      <c r="R20" s="113" t="s">
        <v>28</v>
      </c>
    </row>
    <row r="21" spans="2:18" ht="38.25" x14ac:dyDescent="0.25">
      <c r="B21" s="98" t="s">
        <v>935</v>
      </c>
      <c r="C21" s="124" t="s">
        <v>936</v>
      </c>
      <c r="D21" s="98">
        <v>44210</v>
      </c>
      <c r="E21" s="98" t="s">
        <v>937</v>
      </c>
      <c r="F21" s="92">
        <v>1</v>
      </c>
      <c r="G21" s="92">
        <v>0</v>
      </c>
      <c r="H21" s="92">
        <v>2</v>
      </c>
      <c r="I21" s="92">
        <v>0</v>
      </c>
      <c r="J21" s="92">
        <v>0</v>
      </c>
      <c r="K21" s="92">
        <v>0</v>
      </c>
      <c r="L21" s="92">
        <v>0</v>
      </c>
      <c r="M21" s="92">
        <v>1</v>
      </c>
      <c r="N21" s="92">
        <v>0</v>
      </c>
      <c r="O21" s="92">
        <v>0</v>
      </c>
      <c r="P21" s="113" t="s">
        <v>196</v>
      </c>
      <c r="Q21" s="113" t="s">
        <v>196</v>
      </c>
      <c r="R21" s="113" t="s">
        <v>28</v>
      </c>
    </row>
    <row r="22" spans="2:18" ht="38.25" x14ac:dyDescent="0.25">
      <c r="B22" s="98" t="s">
        <v>378</v>
      </c>
      <c r="C22" s="98" t="s">
        <v>964</v>
      </c>
      <c r="D22" s="98">
        <v>44210</v>
      </c>
      <c r="E22" s="98" t="s">
        <v>937</v>
      </c>
      <c r="F22" s="92">
        <v>3</v>
      </c>
      <c r="G22" s="92">
        <v>0</v>
      </c>
      <c r="H22" s="92">
        <v>2</v>
      </c>
      <c r="I22" s="92">
        <v>0</v>
      </c>
      <c r="J22" s="92">
        <v>0</v>
      </c>
      <c r="K22" s="92">
        <v>0</v>
      </c>
      <c r="L22" s="92">
        <v>0</v>
      </c>
      <c r="M22" s="92">
        <v>1</v>
      </c>
      <c r="N22" s="92">
        <v>0</v>
      </c>
      <c r="O22" s="92">
        <v>0</v>
      </c>
      <c r="P22" s="113" t="s">
        <v>196</v>
      </c>
      <c r="Q22" s="113" t="s">
        <v>28</v>
      </c>
      <c r="R22" s="113" t="s">
        <v>196</v>
      </c>
    </row>
    <row r="23" spans="2:18" ht="25.5" x14ac:dyDescent="0.25">
      <c r="B23" s="98" t="s">
        <v>959</v>
      </c>
      <c r="C23" s="98" t="s">
        <v>962</v>
      </c>
      <c r="D23" s="98">
        <v>44223</v>
      </c>
      <c r="E23" s="98" t="s">
        <v>963</v>
      </c>
      <c r="F23" s="92">
        <v>7</v>
      </c>
      <c r="G23" s="92">
        <v>0</v>
      </c>
      <c r="H23" s="92">
        <v>7</v>
      </c>
      <c r="I23" s="92">
        <v>0</v>
      </c>
      <c r="J23" s="92">
        <v>0</v>
      </c>
      <c r="K23" s="92">
        <v>0</v>
      </c>
      <c r="L23" s="92">
        <v>0</v>
      </c>
      <c r="M23" s="92">
        <v>1</v>
      </c>
      <c r="N23" s="92">
        <v>0</v>
      </c>
      <c r="O23" s="92">
        <v>0</v>
      </c>
      <c r="P23" s="113" t="s">
        <v>196</v>
      </c>
      <c r="Q23" s="113" t="s">
        <v>28</v>
      </c>
      <c r="R23" s="113" t="s">
        <v>196</v>
      </c>
    </row>
    <row r="24" spans="2:18" ht="25.5" x14ac:dyDescent="0.25">
      <c r="B24" s="98" t="s">
        <v>959</v>
      </c>
      <c r="C24" s="98" t="s">
        <v>961</v>
      </c>
      <c r="D24" s="98">
        <v>44225</v>
      </c>
      <c r="E24" s="98" t="s">
        <v>960</v>
      </c>
      <c r="F24" s="92">
        <v>13</v>
      </c>
      <c r="G24" s="92">
        <v>0</v>
      </c>
      <c r="H24" s="92">
        <v>13</v>
      </c>
      <c r="I24" s="92">
        <v>0</v>
      </c>
      <c r="J24" s="92">
        <v>0</v>
      </c>
      <c r="K24" s="92">
        <v>0</v>
      </c>
      <c r="L24" s="92">
        <v>0</v>
      </c>
      <c r="M24" s="92">
        <v>2</v>
      </c>
      <c r="N24" s="92">
        <v>0</v>
      </c>
      <c r="O24" s="92">
        <v>0</v>
      </c>
      <c r="P24" s="113" t="s">
        <v>196</v>
      </c>
      <c r="Q24" s="113" t="s">
        <v>28</v>
      </c>
      <c r="R24" s="113" t="s">
        <v>196</v>
      </c>
    </row>
    <row r="25" spans="2:18" ht="25.5" x14ac:dyDescent="0.25">
      <c r="B25" s="98" t="s">
        <v>378</v>
      </c>
      <c r="C25" s="98" t="s">
        <v>958</v>
      </c>
      <c r="D25" s="98">
        <v>44229</v>
      </c>
      <c r="E25" s="98" t="s">
        <v>380</v>
      </c>
      <c r="F25" s="92">
        <v>270</v>
      </c>
      <c r="G25" s="92">
        <v>0</v>
      </c>
      <c r="H25" s="92">
        <v>0</v>
      </c>
      <c r="I25" s="92">
        <v>0</v>
      </c>
      <c r="J25" s="92">
        <v>0</v>
      </c>
      <c r="K25" s="92">
        <v>0</v>
      </c>
      <c r="L25" s="92">
        <v>270</v>
      </c>
      <c r="M25" s="92">
        <v>0</v>
      </c>
      <c r="N25" s="92">
        <v>0</v>
      </c>
      <c r="O25" s="92">
        <v>0</v>
      </c>
      <c r="P25" s="113" t="s">
        <v>196</v>
      </c>
      <c r="Q25" s="113" t="s">
        <v>196</v>
      </c>
      <c r="R25" s="113" t="s">
        <v>196</v>
      </c>
    </row>
    <row r="26" spans="2:18" ht="25.5" x14ac:dyDescent="0.25">
      <c r="B26" s="98" t="s">
        <v>378</v>
      </c>
      <c r="C26" s="98" t="s">
        <v>1096</v>
      </c>
      <c r="D26" s="98">
        <v>44278</v>
      </c>
      <c r="E26" s="98" t="s">
        <v>719</v>
      </c>
      <c r="F26" s="92">
        <v>6</v>
      </c>
      <c r="G26" s="92">
        <v>0</v>
      </c>
      <c r="H26" s="92">
        <v>2</v>
      </c>
      <c r="I26" s="92">
        <v>0</v>
      </c>
      <c r="J26" s="92">
        <v>0</v>
      </c>
      <c r="K26" s="92">
        <v>0</v>
      </c>
      <c r="L26" s="92">
        <v>4</v>
      </c>
      <c r="M26" s="92">
        <v>2</v>
      </c>
      <c r="N26" s="92">
        <v>0</v>
      </c>
      <c r="O26" s="92">
        <v>0</v>
      </c>
      <c r="P26" s="113" t="s">
        <v>196</v>
      </c>
      <c r="Q26" s="113" t="s">
        <v>28</v>
      </c>
      <c r="R26" s="113" t="s">
        <v>196</v>
      </c>
    </row>
    <row r="27" spans="2:18" ht="25.5" x14ac:dyDescent="0.25">
      <c r="B27" s="98" t="s">
        <v>1095</v>
      </c>
      <c r="C27" s="98" t="s">
        <v>1094</v>
      </c>
      <c r="D27" s="98">
        <v>44292</v>
      </c>
      <c r="E27" s="98" t="s">
        <v>719</v>
      </c>
      <c r="F27" s="92">
        <v>20</v>
      </c>
      <c r="G27" s="92">
        <v>0</v>
      </c>
      <c r="H27" s="92">
        <v>19</v>
      </c>
      <c r="I27" s="92">
        <v>0</v>
      </c>
      <c r="J27" s="92">
        <v>0</v>
      </c>
      <c r="K27" s="92">
        <v>0</v>
      </c>
      <c r="L27" s="92">
        <v>1</v>
      </c>
      <c r="M27" s="92">
        <v>1</v>
      </c>
      <c r="N27" s="92">
        <v>0</v>
      </c>
      <c r="O27" s="92">
        <v>0</v>
      </c>
      <c r="P27" s="113" t="s">
        <v>196</v>
      </c>
      <c r="Q27" s="113" t="s">
        <v>28</v>
      </c>
      <c r="R27" s="113" t="s">
        <v>196</v>
      </c>
    </row>
    <row r="28" spans="2:18" ht="25.5" x14ac:dyDescent="0.25">
      <c r="B28" s="98" t="s">
        <v>378</v>
      </c>
      <c r="C28" s="98" t="s">
        <v>1073</v>
      </c>
      <c r="D28" s="98">
        <v>44295</v>
      </c>
      <c r="E28" s="98" t="s">
        <v>1074</v>
      </c>
      <c r="F28" s="92">
        <v>9</v>
      </c>
      <c r="G28" s="92">
        <v>0</v>
      </c>
      <c r="H28" s="92">
        <v>1</v>
      </c>
      <c r="I28" s="92">
        <v>0</v>
      </c>
      <c r="J28" s="92">
        <v>0</v>
      </c>
      <c r="K28" s="92">
        <v>0</v>
      </c>
      <c r="L28" s="92">
        <v>8</v>
      </c>
      <c r="M28" s="92">
        <v>1</v>
      </c>
      <c r="N28" s="92">
        <v>0</v>
      </c>
      <c r="O28" s="92">
        <v>0</v>
      </c>
      <c r="P28" s="113" t="s">
        <v>196</v>
      </c>
      <c r="Q28" s="113" t="s">
        <v>28</v>
      </c>
      <c r="R28" s="113" t="s">
        <v>196</v>
      </c>
    </row>
    <row r="29" spans="2:18" ht="25.5" x14ac:dyDescent="0.25">
      <c r="B29" s="98" t="s">
        <v>378</v>
      </c>
      <c r="C29" s="98" t="s">
        <v>1133</v>
      </c>
      <c r="D29" s="98">
        <v>44377</v>
      </c>
      <c r="E29" s="98" t="s">
        <v>1074</v>
      </c>
      <c r="F29" s="92">
        <v>21</v>
      </c>
      <c r="G29" s="92">
        <v>0</v>
      </c>
      <c r="H29" s="92">
        <v>0</v>
      </c>
      <c r="I29" s="92">
        <v>0</v>
      </c>
      <c r="J29" s="92">
        <v>0</v>
      </c>
      <c r="K29" s="92">
        <v>0</v>
      </c>
      <c r="L29" s="92">
        <v>21</v>
      </c>
      <c r="M29" s="92">
        <v>3</v>
      </c>
      <c r="N29" s="92">
        <v>0</v>
      </c>
      <c r="O29" s="92">
        <v>0</v>
      </c>
      <c r="P29" s="113" t="s">
        <v>28</v>
      </c>
      <c r="Q29" s="113" t="s">
        <v>28</v>
      </c>
      <c r="R29" s="130" t="s">
        <v>1134</v>
      </c>
    </row>
    <row r="30" spans="2:18" x14ac:dyDescent="0.25">
      <c r="B30" s="98"/>
      <c r="C30" s="98"/>
      <c r="D30" s="98"/>
      <c r="E30" s="98"/>
      <c r="F30" s="92" t="s">
        <v>1268</v>
      </c>
      <c r="G30" s="92"/>
      <c r="H30" s="92"/>
      <c r="I30" s="92"/>
      <c r="J30" s="92"/>
      <c r="K30" s="92"/>
      <c r="L30" s="92"/>
      <c r="M30" s="92"/>
      <c r="N30" s="92"/>
      <c r="O30" s="92"/>
      <c r="P30" s="113"/>
      <c r="Q30" s="113"/>
      <c r="R30" s="113"/>
    </row>
    <row r="31" spans="2:18" x14ac:dyDescent="0.25">
      <c r="B31" s="98"/>
      <c r="C31" s="98"/>
      <c r="D31" s="98"/>
      <c r="E31" s="98"/>
      <c r="F31" s="92"/>
      <c r="G31" s="92"/>
      <c r="H31" s="92"/>
      <c r="I31" s="92"/>
      <c r="J31" s="92"/>
      <c r="K31" s="92"/>
      <c r="L31" s="92"/>
      <c r="M31" s="92"/>
      <c r="N31" s="92"/>
      <c r="O31" s="92"/>
      <c r="P31" s="113"/>
      <c r="Q31" s="113"/>
      <c r="R31" s="113"/>
    </row>
    <row r="32" spans="2:18" x14ac:dyDescent="0.25">
      <c r="B32" s="98"/>
      <c r="C32" s="98"/>
      <c r="D32" s="98"/>
      <c r="E32" s="98"/>
      <c r="F32" s="92"/>
      <c r="G32" s="92"/>
      <c r="H32" s="92"/>
      <c r="I32" s="92"/>
      <c r="J32" s="92"/>
      <c r="K32" s="92"/>
      <c r="L32" s="92"/>
      <c r="M32" s="92"/>
      <c r="N32" s="92"/>
      <c r="O32" s="92"/>
      <c r="P32" s="113"/>
      <c r="Q32" s="113"/>
      <c r="R32" s="113"/>
    </row>
    <row r="33" spans="2:18" x14ac:dyDescent="0.25">
      <c r="B33" s="98"/>
      <c r="C33" s="98"/>
      <c r="D33" s="98"/>
      <c r="E33" s="98"/>
      <c r="F33" s="92"/>
      <c r="G33" s="92"/>
      <c r="H33" s="92"/>
      <c r="I33" s="92"/>
      <c r="J33" s="92"/>
      <c r="K33" s="92"/>
      <c r="L33" s="92"/>
      <c r="M33" s="92"/>
      <c r="N33" s="92"/>
      <c r="O33" s="92"/>
      <c r="P33" s="113"/>
      <c r="Q33" s="113"/>
      <c r="R33" s="113"/>
    </row>
    <row r="34" spans="2:18" x14ac:dyDescent="0.25">
      <c r="B34" s="98"/>
      <c r="C34" s="98"/>
      <c r="D34" s="98"/>
      <c r="E34" s="98"/>
      <c r="F34" s="92"/>
      <c r="G34" s="92"/>
      <c r="H34" s="92"/>
      <c r="I34" s="92"/>
      <c r="J34" s="92"/>
      <c r="K34" s="92"/>
      <c r="L34" s="92"/>
      <c r="M34" s="92"/>
      <c r="N34" s="92"/>
      <c r="O34" s="92"/>
      <c r="P34" s="113"/>
      <c r="Q34" s="113"/>
      <c r="R34" s="113"/>
    </row>
    <row r="35" spans="2:18" x14ac:dyDescent="0.25">
      <c r="B35" s="98"/>
      <c r="C35" s="98"/>
      <c r="D35" s="98"/>
      <c r="E35" s="98"/>
      <c r="F35" s="92"/>
      <c r="G35" s="92"/>
      <c r="H35" s="92"/>
      <c r="I35" s="92"/>
      <c r="J35" s="92"/>
      <c r="K35" s="92"/>
      <c r="L35" s="92"/>
      <c r="M35" s="92"/>
      <c r="N35" s="92"/>
      <c r="O35" s="92"/>
      <c r="P35" s="113"/>
      <c r="Q35" s="113"/>
      <c r="R35" s="113"/>
    </row>
    <row r="36" spans="2:18" x14ac:dyDescent="0.25">
      <c r="B36" s="98"/>
      <c r="C36" s="98"/>
      <c r="D36" s="98"/>
      <c r="E36" s="98"/>
      <c r="F36" s="92"/>
      <c r="G36" s="92"/>
      <c r="H36" s="92"/>
      <c r="I36" s="92"/>
      <c r="J36" s="92"/>
      <c r="K36" s="92"/>
      <c r="L36" s="92"/>
      <c r="M36" s="92"/>
      <c r="N36" s="92"/>
      <c r="O36" s="92"/>
      <c r="P36" s="113"/>
      <c r="Q36" s="113"/>
      <c r="R36" s="113"/>
    </row>
    <row r="37" spans="2:18" x14ac:dyDescent="0.25">
      <c r="B37" s="98"/>
      <c r="C37" s="98"/>
      <c r="D37" s="98"/>
      <c r="E37" s="98"/>
      <c r="F37" s="92"/>
      <c r="G37" s="92"/>
      <c r="H37" s="92"/>
      <c r="I37" s="92"/>
      <c r="J37" s="92"/>
      <c r="K37" s="92"/>
      <c r="L37" s="92"/>
      <c r="M37" s="92"/>
      <c r="N37" s="92"/>
      <c r="O37" s="92"/>
      <c r="P37" s="113"/>
      <c r="Q37" s="113"/>
      <c r="R37" s="113"/>
    </row>
    <row r="38" spans="2:18" x14ac:dyDescent="0.25">
      <c r="B38" s="98"/>
      <c r="C38" s="98"/>
      <c r="D38" s="98"/>
      <c r="E38" s="98"/>
      <c r="F38" s="92"/>
      <c r="G38" s="92"/>
      <c r="H38" s="92"/>
      <c r="I38" s="92"/>
      <c r="J38" s="92"/>
      <c r="K38" s="92"/>
      <c r="L38" s="92"/>
      <c r="M38" s="92"/>
      <c r="N38" s="92"/>
      <c r="O38" s="92"/>
      <c r="P38" s="113"/>
      <c r="Q38" s="113"/>
      <c r="R38" s="113"/>
    </row>
    <row r="39" spans="2:18" x14ac:dyDescent="0.25">
      <c r="B39" s="98"/>
      <c r="C39" s="98"/>
      <c r="D39" s="98"/>
      <c r="E39" s="98"/>
      <c r="F39" s="92"/>
      <c r="G39" s="92"/>
      <c r="H39" s="92"/>
      <c r="I39" s="92"/>
      <c r="J39" s="92"/>
      <c r="K39" s="92"/>
      <c r="L39" s="92"/>
      <c r="M39" s="92"/>
      <c r="N39" s="92"/>
      <c r="O39" s="92"/>
      <c r="P39" s="70"/>
      <c r="Q39" s="93"/>
      <c r="R39" s="70"/>
    </row>
    <row r="41" spans="2:18" x14ac:dyDescent="0.25">
      <c r="B41" s="51" t="s">
        <v>79</v>
      </c>
    </row>
  </sheetData>
  <mergeCells count="10">
    <mergeCell ref="G7:L7"/>
    <mergeCell ref="M7:O7"/>
    <mergeCell ref="P7:P8"/>
    <mergeCell ref="Q7:Q8"/>
    <mergeCell ref="R7:R8"/>
    <mergeCell ref="B7:B8"/>
    <mergeCell ref="C7:C8"/>
    <mergeCell ref="D7:D8"/>
    <mergeCell ref="E7:E8"/>
    <mergeCell ref="F7:F8"/>
  </mergeCells>
  <hyperlinks>
    <hyperlink ref="Q19" r:id="rId1" display="\\s5535srv\lifeipazoresnatura\0 - Comunicaçao\Fotos\2020.06.29 - Seminário final INVADER - IV" xr:uid="{00000000-0004-0000-0400-000000000000}"/>
    <hyperlink ref="R29" r:id="rId2" xr:uid="{FD05A4FE-56C3-443C-BAF5-B615FB92A08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20"/>
  <sheetViews>
    <sheetView zoomScale="90" zoomScaleNormal="90" workbookViewId="0">
      <pane ySplit="1" topLeftCell="A385" activePane="bottomLeft" state="frozen"/>
      <selection pane="bottomLeft" activeCell="D399" sqref="D399"/>
    </sheetView>
  </sheetViews>
  <sheetFormatPr defaultRowHeight="15" x14ac:dyDescent="0.25"/>
  <cols>
    <col min="1" max="1" width="11.5703125" style="15" bestFit="1" customWidth="1"/>
    <col min="2" max="2" width="10.5703125" style="1" customWidth="1"/>
    <col min="3" max="3" width="10.42578125" bestFit="1" customWidth="1"/>
    <col min="4" max="4" width="9.140625" style="2"/>
    <col min="6" max="6" width="130" customWidth="1"/>
  </cols>
  <sheetData>
    <row r="1" spans="1:6" ht="30.75" customHeight="1" x14ac:dyDescent="0.25">
      <c r="A1" s="16" t="s">
        <v>0</v>
      </c>
      <c r="B1" s="16" t="s">
        <v>136</v>
      </c>
      <c r="C1" s="16" t="s">
        <v>110</v>
      </c>
      <c r="D1" s="16" t="s">
        <v>42</v>
      </c>
      <c r="E1" s="16" t="s">
        <v>1</v>
      </c>
      <c r="F1" s="16" t="s">
        <v>41</v>
      </c>
    </row>
    <row r="2" spans="1:6" ht="33.75" customHeight="1" x14ac:dyDescent="0.25">
      <c r="A2" s="17">
        <v>43510</v>
      </c>
      <c r="B2" s="24">
        <v>164</v>
      </c>
      <c r="C2" s="24">
        <v>101</v>
      </c>
      <c r="D2" s="24">
        <v>6</v>
      </c>
      <c r="E2" s="17" t="s">
        <v>12</v>
      </c>
      <c r="F2" s="23" t="s">
        <v>102</v>
      </c>
    </row>
    <row r="3" spans="1:6" s="2" customFormat="1" ht="33.75" customHeight="1" x14ac:dyDescent="0.25">
      <c r="A3" s="17">
        <v>43510</v>
      </c>
      <c r="B3" s="24">
        <v>215</v>
      </c>
      <c r="C3" s="24">
        <v>125</v>
      </c>
      <c r="D3" s="24">
        <v>64</v>
      </c>
      <c r="E3" s="17" t="s">
        <v>103</v>
      </c>
      <c r="F3" s="62" t="s">
        <v>117</v>
      </c>
    </row>
    <row r="4" spans="1:6" s="2" customFormat="1" ht="33.75" customHeight="1" x14ac:dyDescent="0.25">
      <c r="A4" s="17">
        <v>43514</v>
      </c>
      <c r="B4" s="24">
        <v>757</v>
      </c>
      <c r="C4" s="24">
        <v>529</v>
      </c>
      <c r="D4" s="24">
        <v>41</v>
      </c>
      <c r="E4" s="17" t="s">
        <v>12</v>
      </c>
      <c r="F4" s="23" t="s">
        <v>109</v>
      </c>
    </row>
    <row r="5" spans="1:6" s="2" customFormat="1" ht="105.6" customHeight="1" x14ac:dyDescent="0.25">
      <c r="A5" s="17">
        <v>43521</v>
      </c>
      <c r="B5" s="24">
        <v>476</v>
      </c>
      <c r="C5" s="24">
        <v>296</v>
      </c>
      <c r="D5" s="24">
        <v>44</v>
      </c>
      <c r="E5" s="17" t="s">
        <v>103</v>
      </c>
      <c r="F5" s="23" t="s">
        <v>111</v>
      </c>
    </row>
    <row r="6" spans="1:6" s="2" customFormat="1" ht="118.7" customHeight="1" x14ac:dyDescent="0.25">
      <c r="A6" s="17">
        <v>43523</v>
      </c>
      <c r="B6" s="24">
        <v>522</v>
      </c>
      <c r="C6" s="24">
        <v>307</v>
      </c>
      <c r="D6" s="24">
        <v>33</v>
      </c>
      <c r="E6" s="17" t="s">
        <v>103</v>
      </c>
      <c r="F6" s="23" t="s">
        <v>112</v>
      </c>
    </row>
    <row r="7" spans="1:6" s="2" customFormat="1" ht="109.35" customHeight="1" x14ac:dyDescent="0.25">
      <c r="A7" s="17">
        <v>43536</v>
      </c>
      <c r="B7" s="24">
        <v>280</v>
      </c>
      <c r="C7" s="24">
        <v>333</v>
      </c>
      <c r="D7" s="24">
        <v>59</v>
      </c>
      <c r="E7" s="17" t="s">
        <v>103</v>
      </c>
      <c r="F7" s="23" t="s">
        <v>116</v>
      </c>
    </row>
    <row r="8" spans="1:6" s="2" customFormat="1" ht="74.45" customHeight="1" x14ac:dyDescent="0.25">
      <c r="A8" s="17">
        <v>43564</v>
      </c>
      <c r="B8" s="24">
        <v>1604</v>
      </c>
      <c r="C8" s="24">
        <v>1013</v>
      </c>
      <c r="D8" s="24">
        <v>268</v>
      </c>
      <c r="E8" s="17" t="s">
        <v>103</v>
      </c>
      <c r="F8" s="23" t="s">
        <v>157</v>
      </c>
    </row>
    <row r="9" spans="1:6" s="2" customFormat="1" ht="33.75" customHeight="1" x14ac:dyDescent="0.25">
      <c r="A9" s="17">
        <v>43566</v>
      </c>
      <c r="B9" s="24">
        <v>92</v>
      </c>
      <c r="C9" s="24">
        <v>174</v>
      </c>
      <c r="D9" s="24">
        <v>14</v>
      </c>
      <c r="E9" s="17" t="s">
        <v>103</v>
      </c>
      <c r="F9" s="23" t="s">
        <v>133</v>
      </c>
    </row>
    <row r="10" spans="1:6" s="2" customFormat="1" ht="33.75" customHeight="1" x14ac:dyDescent="0.25">
      <c r="A10" s="17">
        <v>43566</v>
      </c>
      <c r="B10" s="24">
        <v>266</v>
      </c>
      <c r="C10" s="24">
        <v>162</v>
      </c>
      <c r="D10" s="24">
        <v>19</v>
      </c>
      <c r="E10" s="17" t="s">
        <v>12</v>
      </c>
      <c r="F10" s="23" t="s">
        <v>134</v>
      </c>
    </row>
    <row r="11" spans="1:6" s="2" customFormat="1" ht="110.45" customHeight="1" x14ac:dyDescent="0.25">
      <c r="A11" s="17">
        <v>43567</v>
      </c>
      <c r="B11" s="24">
        <v>1222</v>
      </c>
      <c r="C11" s="24">
        <v>817</v>
      </c>
      <c r="D11" s="24">
        <v>166</v>
      </c>
      <c r="E11" s="17" t="s">
        <v>103</v>
      </c>
      <c r="F11" s="62" t="s">
        <v>137</v>
      </c>
    </row>
    <row r="12" spans="1:6" s="2" customFormat="1" ht="82.7" customHeight="1" x14ac:dyDescent="0.25">
      <c r="A12" s="17">
        <v>43572</v>
      </c>
      <c r="B12" s="24">
        <v>722</v>
      </c>
      <c r="C12" s="24">
        <v>526</v>
      </c>
      <c r="D12" s="24">
        <v>96</v>
      </c>
      <c r="E12" s="17" t="s">
        <v>103</v>
      </c>
      <c r="F12" s="62" t="s">
        <v>154</v>
      </c>
    </row>
    <row r="13" spans="1:6" s="2" customFormat="1" ht="33.75" customHeight="1" x14ac:dyDescent="0.25">
      <c r="A13" s="17">
        <v>43585</v>
      </c>
      <c r="B13" s="24">
        <v>368</v>
      </c>
      <c r="C13" s="24">
        <v>326</v>
      </c>
      <c r="D13" s="24">
        <v>20</v>
      </c>
      <c r="E13" s="17" t="s">
        <v>12</v>
      </c>
      <c r="F13" s="23" t="s">
        <v>153</v>
      </c>
    </row>
    <row r="14" spans="1:6" s="2" customFormat="1" ht="33.75" customHeight="1" x14ac:dyDescent="0.25">
      <c r="A14" s="17">
        <v>43587</v>
      </c>
      <c r="B14" s="24">
        <v>321</v>
      </c>
      <c r="C14" s="24">
        <v>214</v>
      </c>
      <c r="D14" s="24">
        <v>42</v>
      </c>
      <c r="E14" s="17" t="s">
        <v>103</v>
      </c>
      <c r="F14" s="23" t="s">
        <v>152</v>
      </c>
    </row>
    <row r="15" spans="1:6" s="2" customFormat="1" ht="37.700000000000003" customHeight="1" x14ac:dyDescent="0.25">
      <c r="A15" s="17">
        <v>43597</v>
      </c>
      <c r="B15" s="24">
        <v>948</v>
      </c>
      <c r="C15" s="24">
        <v>595</v>
      </c>
      <c r="D15" s="24">
        <v>103</v>
      </c>
      <c r="E15" s="17" t="s">
        <v>103</v>
      </c>
      <c r="F15" s="23" t="s">
        <v>156</v>
      </c>
    </row>
    <row r="16" spans="1:6" s="2" customFormat="1" ht="31.35" customHeight="1" x14ac:dyDescent="0.25">
      <c r="A16" s="17">
        <v>43605</v>
      </c>
      <c r="B16" s="24">
        <v>1102</v>
      </c>
      <c r="C16" s="24">
        <v>847</v>
      </c>
      <c r="D16" s="24">
        <v>64</v>
      </c>
      <c r="E16" s="17" t="s">
        <v>12</v>
      </c>
      <c r="F16" s="62" t="s">
        <v>165</v>
      </c>
    </row>
    <row r="17" spans="1:6" s="2" customFormat="1" ht="92.45" customHeight="1" x14ac:dyDescent="0.25">
      <c r="A17" s="17">
        <v>43606</v>
      </c>
      <c r="B17" s="24">
        <v>1423</v>
      </c>
      <c r="C17" s="24">
        <v>942</v>
      </c>
      <c r="D17" s="24">
        <v>124</v>
      </c>
      <c r="E17" s="17" t="s">
        <v>103</v>
      </c>
      <c r="F17" s="23" t="s">
        <v>177</v>
      </c>
    </row>
    <row r="18" spans="1:6" s="2" customFormat="1" ht="33.75" customHeight="1" x14ac:dyDescent="0.25">
      <c r="A18" s="17">
        <v>43620</v>
      </c>
      <c r="B18" s="24">
        <v>771</v>
      </c>
      <c r="C18" s="24">
        <v>515</v>
      </c>
      <c r="D18" s="24">
        <v>105</v>
      </c>
      <c r="E18" s="17" t="s">
        <v>103</v>
      </c>
      <c r="F18" s="23" t="s">
        <v>210</v>
      </c>
    </row>
    <row r="19" spans="1:6" s="2" customFormat="1" ht="33.75" customHeight="1" x14ac:dyDescent="0.25">
      <c r="A19" s="17">
        <v>43637</v>
      </c>
      <c r="B19" s="24">
        <v>665</v>
      </c>
      <c r="C19" s="24">
        <v>453</v>
      </c>
      <c r="D19" s="24">
        <v>57</v>
      </c>
      <c r="E19" s="17" t="s">
        <v>103</v>
      </c>
      <c r="F19" s="23" t="s">
        <v>211</v>
      </c>
    </row>
    <row r="20" spans="1:6" s="2" customFormat="1" ht="33.75" customHeight="1" x14ac:dyDescent="0.25">
      <c r="A20" s="17">
        <v>43640</v>
      </c>
      <c r="B20" s="24">
        <v>525</v>
      </c>
      <c r="C20" s="24">
        <v>320</v>
      </c>
      <c r="D20" s="24">
        <v>36</v>
      </c>
      <c r="E20" s="17" t="s">
        <v>103</v>
      </c>
      <c r="F20" s="23" t="s">
        <v>212</v>
      </c>
    </row>
    <row r="21" spans="1:6" s="2" customFormat="1" ht="33.75" customHeight="1" x14ac:dyDescent="0.25">
      <c r="A21" s="17">
        <v>43647</v>
      </c>
      <c r="B21" s="24">
        <v>207</v>
      </c>
      <c r="C21" s="24">
        <v>143</v>
      </c>
      <c r="D21" s="24">
        <v>14</v>
      </c>
      <c r="E21" s="17" t="s">
        <v>103</v>
      </c>
      <c r="F21" s="23" t="s">
        <v>213</v>
      </c>
    </row>
    <row r="22" spans="1:6" s="2" customFormat="1" ht="33.75" customHeight="1" x14ac:dyDescent="0.25">
      <c r="A22" s="17">
        <v>43648</v>
      </c>
      <c r="B22" s="24">
        <v>338</v>
      </c>
      <c r="C22" s="24">
        <v>230</v>
      </c>
      <c r="D22" s="24">
        <v>10</v>
      </c>
      <c r="E22" s="17" t="s">
        <v>12</v>
      </c>
      <c r="F22" s="23" t="s">
        <v>214</v>
      </c>
    </row>
    <row r="23" spans="1:6" s="2" customFormat="1" ht="33.75" customHeight="1" x14ac:dyDescent="0.25">
      <c r="A23" s="17">
        <v>43649</v>
      </c>
      <c r="B23" s="24">
        <v>683</v>
      </c>
      <c r="C23" s="24">
        <v>408</v>
      </c>
      <c r="D23" s="24">
        <v>121</v>
      </c>
      <c r="E23" s="17" t="s">
        <v>103</v>
      </c>
      <c r="F23" s="23" t="s">
        <v>215</v>
      </c>
    </row>
    <row r="24" spans="1:6" s="2" customFormat="1" ht="33.75" customHeight="1" x14ac:dyDescent="0.25">
      <c r="A24" s="17">
        <v>43654</v>
      </c>
      <c r="B24" s="24">
        <v>616</v>
      </c>
      <c r="C24" s="24">
        <v>431</v>
      </c>
      <c r="D24" s="24">
        <v>73</v>
      </c>
      <c r="E24" s="17" t="s">
        <v>12</v>
      </c>
      <c r="F24" s="23" t="s">
        <v>216</v>
      </c>
    </row>
    <row r="25" spans="1:6" s="2" customFormat="1" ht="33.75" customHeight="1" x14ac:dyDescent="0.25">
      <c r="A25" s="17">
        <v>43657</v>
      </c>
      <c r="B25" s="24">
        <v>518</v>
      </c>
      <c r="C25" s="24">
        <v>320</v>
      </c>
      <c r="D25" s="24">
        <v>25</v>
      </c>
      <c r="E25" s="17" t="s">
        <v>12</v>
      </c>
      <c r="F25" s="23" t="s">
        <v>217</v>
      </c>
    </row>
    <row r="26" spans="1:6" s="2" customFormat="1" ht="33.75" customHeight="1" x14ac:dyDescent="0.25">
      <c r="A26" s="17">
        <v>43658</v>
      </c>
      <c r="B26" s="24">
        <v>73</v>
      </c>
      <c r="C26" s="24">
        <v>48</v>
      </c>
      <c r="D26" s="24">
        <v>3</v>
      </c>
      <c r="E26" s="17" t="s">
        <v>12</v>
      </c>
      <c r="F26" s="23" t="s">
        <v>218</v>
      </c>
    </row>
    <row r="27" spans="1:6" ht="33.75" customHeight="1" x14ac:dyDescent="0.25">
      <c r="A27" s="17">
        <v>43658</v>
      </c>
      <c r="B27" s="24">
        <v>607</v>
      </c>
      <c r="C27" s="24">
        <v>408</v>
      </c>
      <c r="D27" s="24">
        <v>56</v>
      </c>
      <c r="E27" s="17" t="s">
        <v>103</v>
      </c>
      <c r="F27" s="82" t="s">
        <v>219</v>
      </c>
    </row>
    <row r="28" spans="1:6" ht="33.75" customHeight="1" x14ac:dyDescent="0.25">
      <c r="A28" s="17">
        <v>43661</v>
      </c>
      <c r="B28" s="24">
        <v>2144</v>
      </c>
      <c r="C28" s="24">
        <v>1520</v>
      </c>
      <c r="D28" s="24">
        <v>227</v>
      </c>
      <c r="E28" s="17" t="s">
        <v>103</v>
      </c>
      <c r="F28" s="23" t="s">
        <v>220</v>
      </c>
    </row>
    <row r="29" spans="1:6" ht="33.75" customHeight="1" x14ac:dyDescent="0.25">
      <c r="A29" s="17">
        <v>43663</v>
      </c>
      <c r="B29" s="24">
        <v>250</v>
      </c>
      <c r="C29" s="24">
        <v>183</v>
      </c>
      <c r="D29" s="24">
        <v>35</v>
      </c>
      <c r="E29" s="17" t="s">
        <v>103</v>
      </c>
      <c r="F29" s="82" t="s">
        <v>221</v>
      </c>
    </row>
    <row r="30" spans="1:6" ht="33.75" customHeight="1" x14ac:dyDescent="0.25">
      <c r="A30" s="17">
        <v>43665</v>
      </c>
      <c r="B30" s="24">
        <v>483</v>
      </c>
      <c r="C30" s="24">
        <v>321</v>
      </c>
      <c r="D30" s="24">
        <v>38</v>
      </c>
      <c r="E30" s="17" t="s">
        <v>12</v>
      </c>
      <c r="F30" s="23" t="s">
        <v>222</v>
      </c>
    </row>
    <row r="31" spans="1:6" ht="33.75" customHeight="1" x14ac:dyDescent="0.25">
      <c r="A31" s="17">
        <v>43669</v>
      </c>
      <c r="B31" s="24">
        <v>387</v>
      </c>
      <c r="C31" s="24">
        <v>255</v>
      </c>
      <c r="D31" s="24">
        <v>26</v>
      </c>
      <c r="E31" s="17"/>
      <c r="F31" s="23" t="s">
        <v>223</v>
      </c>
    </row>
    <row r="32" spans="1:6" ht="33.75" customHeight="1" x14ac:dyDescent="0.25">
      <c r="A32" s="17">
        <v>43672</v>
      </c>
      <c r="B32" s="24">
        <v>225</v>
      </c>
      <c r="C32" s="24">
        <v>150</v>
      </c>
      <c r="D32" s="24">
        <v>18</v>
      </c>
      <c r="E32" s="17" t="s">
        <v>12</v>
      </c>
      <c r="F32" s="82" t="s">
        <v>224</v>
      </c>
    </row>
    <row r="33" spans="1:6" ht="33.75" customHeight="1" x14ac:dyDescent="0.25">
      <c r="A33" s="17">
        <v>43677</v>
      </c>
      <c r="B33" s="24">
        <v>161</v>
      </c>
      <c r="C33" s="24">
        <v>115</v>
      </c>
      <c r="D33" s="24">
        <v>16</v>
      </c>
      <c r="E33" s="17" t="s">
        <v>103</v>
      </c>
      <c r="F33" s="23" t="s">
        <v>225</v>
      </c>
    </row>
    <row r="34" spans="1:6" ht="33.75" customHeight="1" x14ac:dyDescent="0.25">
      <c r="A34" s="17">
        <v>43679</v>
      </c>
      <c r="B34" s="24">
        <v>82</v>
      </c>
      <c r="C34" s="24">
        <v>54</v>
      </c>
      <c r="D34" s="24">
        <v>4</v>
      </c>
      <c r="E34" s="17" t="s">
        <v>12</v>
      </c>
      <c r="F34" s="23" t="s">
        <v>226</v>
      </c>
    </row>
    <row r="35" spans="1:6" ht="33.75" customHeight="1" x14ac:dyDescent="0.25">
      <c r="A35" s="17">
        <v>43681</v>
      </c>
      <c r="B35" s="24">
        <v>150</v>
      </c>
      <c r="C35" s="24">
        <v>95</v>
      </c>
      <c r="D35" s="24">
        <v>3</v>
      </c>
      <c r="E35" s="17" t="s">
        <v>103</v>
      </c>
      <c r="F35" s="23" t="s">
        <v>227</v>
      </c>
    </row>
    <row r="36" spans="1:6" ht="33.75" customHeight="1" x14ac:dyDescent="0.25">
      <c r="A36" s="17">
        <v>43682</v>
      </c>
      <c r="B36" s="24">
        <v>566</v>
      </c>
      <c r="C36" s="24">
        <v>380</v>
      </c>
      <c r="D36" s="24">
        <v>40</v>
      </c>
      <c r="E36" s="17" t="s">
        <v>103</v>
      </c>
      <c r="F36" s="82" t="s">
        <v>228</v>
      </c>
    </row>
    <row r="37" spans="1:6" ht="33.75" customHeight="1" x14ac:dyDescent="0.25">
      <c r="A37" s="17">
        <v>43685</v>
      </c>
      <c r="B37" s="24">
        <v>554</v>
      </c>
      <c r="C37" s="24">
        <v>361</v>
      </c>
      <c r="D37" s="24">
        <v>23</v>
      </c>
      <c r="E37" s="17" t="s">
        <v>103</v>
      </c>
      <c r="F37" s="83" t="s">
        <v>229</v>
      </c>
    </row>
    <row r="38" spans="1:6" ht="33.75" customHeight="1" x14ac:dyDescent="0.25">
      <c r="A38" s="17">
        <v>43690</v>
      </c>
      <c r="B38" s="24">
        <v>533</v>
      </c>
      <c r="C38" s="24">
        <v>362</v>
      </c>
      <c r="D38" s="24">
        <v>19</v>
      </c>
      <c r="E38" s="17" t="s">
        <v>103</v>
      </c>
      <c r="F38" s="23" t="s">
        <v>230</v>
      </c>
    </row>
    <row r="39" spans="1:6" ht="33.75" customHeight="1" x14ac:dyDescent="0.25">
      <c r="A39" s="17">
        <v>43693</v>
      </c>
      <c r="B39" s="24">
        <v>397</v>
      </c>
      <c r="C39" s="24">
        <v>272</v>
      </c>
      <c r="D39" s="24">
        <v>8</v>
      </c>
      <c r="E39" s="17" t="s">
        <v>12</v>
      </c>
      <c r="F39" s="23" t="s">
        <v>231</v>
      </c>
    </row>
    <row r="40" spans="1:6" ht="33.75" customHeight="1" x14ac:dyDescent="0.25">
      <c r="A40" s="17">
        <v>43697</v>
      </c>
      <c r="B40" s="24">
        <v>553</v>
      </c>
      <c r="C40" s="24">
        <v>366</v>
      </c>
      <c r="D40" s="24">
        <v>21</v>
      </c>
      <c r="E40" s="17" t="s">
        <v>103</v>
      </c>
      <c r="F40" s="23" t="s">
        <v>232</v>
      </c>
    </row>
    <row r="41" spans="1:6" ht="33.75" customHeight="1" x14ac:dyDescent="0.25">
      <c r="A41" s="17">
        <v>43704</v>
      </c>
      <c r="B41" s="24">
        <v>546</v>
      </c>
      <c r="C41" s="24">
        <v>381</v>
      </c>
      <c r="D41" s="24">
        <v>26</v>
      </c>
      <c r="E41" s="17" t="s">
        <v>103</v>
      </c>
      <c r="F41" s="23" t="s">
        <v>233</v>
      </c>
    </row>
    <row r="42" spans="1:6" ht="33.75" customHeight="1" x14ac:dyDescent="0.25">
      <c r="A42" s="17">
        <v>43707</v>
      </c>
      <c r="B42" s="24">
        <v>491</v>
      </c>
      <c r="C42" s="24">
        <v>336</v>
      </c>
      <c r="D42" s="24">
        <v>40</v>
      </c>
      <c r="E42" s="17" t="s">
        <v>103</v>
      </c>
      <c r="F42" s="23" t="s">
        <v>234</v>
      </c>
    </row>
    <row r="43" spans="1:6" ht="33.75" customHeight="1" x14ac:dyDescent="0.25">
      <c r="A43" s="17">
        <v>43718</v>
      </c>
      <c r="B43" s="24">
        <v>780</v>
      </c>
      <c r="C43" s="24">
        <v>502</v>
      </c>
      <c r="D43" s="24">
        <v>29</v>
      </c>
      <c r="E43" s="17" t="s">
        <v>103</v>
      </c>
      <c r="F43" s="23" t="s">
        <v>235</v>
      </c>
    </row>
    <row r="44" spans="1:6" ht="33.75" customHeight="1" x14ac:dyDescent="0.25">
      <c r="A44" s="17">
        <v>43720</v>
      </c>
      <c r="B44" s="24">
        <v>1583</v>
      </c>
      <c r="C44" s="24">
        <v>1085</v>
      </c>
      <c r="D44" s="24">
        <v>51</v>
      </c>
      <c r="E44" s="17" t="s">
        <v>103</v>
      </c>
      <c r="F44" s="23" t="s">
        <v>236</v>
      </c>
    </row>
    <row r="45" spans="1:6" ht="33.75" customHeight="1" x14ac:dyDescent="0.25">
      <c r="A45" s="17">
        <v>43727</v>
      </c>
      <c r="B45" s="24">
        <v>672</v>
      </c>
      <c r="C45" s="24">
        <v>475</v>
      </c>
      <c r="D45" s="24">
        <v>23</v>
      </c>
      <c r="E45" s="17" t="s">
        <v>103</v>
      </c>
      <c r="F45" s="23" t="s">
        <v>237</v>
      </c>
    </row>
    <row r="46" spans="1:6" ht="33.75" customHeight="1" x14ac:dyDescent="0.25">
      <c r="A46" s="17">
        <v>43728</v>
      </c>
      <c r="B46" s="24">
        <v>555</v>
      </c>
      <c r="C46" s="24">
        <v>389</v>
      </c>
      <c r="D46" s="24">
        <v>9</v>
      </c>
      <c r="E46" s="17" t="s">
        <v>12</v>
      </c>
      <c r="F46" s="23" t="s">
        <v>238</v>
      </c>
    </row>
    <row r="47" spans="1:6" ht="33.75" customHeight="1" x14ac:dyDescent="0.25">
      <c r="A47" s="17">
        <v>43732</v>
      </c>
      <c r="B47" s="24">
        <v>1029</v>
      </c>
      <c r="C47" s="24">
        <v>672</v>
      </c>
      <c r="D47" s="24">
        <v>47</v>
      </c>
      <c r="E47" s="17" t="s">
        <v>103</v>
      </c>
      <c r="F47" s="23" t="s">
        <v>239</v>
      </c>
    </row>
    <row r="48" spans="1:6" ht="33.75" customHeight="1" x14ac:dyDescent="0.25">
      <c r="A48" s="17">
        <v>43739</v>
      </c>
      <c r="B48" s="24">
        <v>1124</v>
      </c>
      <c r="C48" s="24">
        <v>826</v>
      </c>
      <c r="D48" s="24">
        <v>47</v>
      </c>
      <c r="E48" s="17" t="s">
        <v>103</v>
      </c>
      <c r="F48" s="23" t="s">
        <v>240</v>
      </c>
    </row>
    <row r="49" spans="1:6" ht="33.75" customHeight="1" x14ac:dyDescent="0.25">
      <c r="A49" s="17">
        <v>43747</v>
      </c>
      <c r="B49" s="24">
        <v>1115</v>
      </c>
      <c r="C49" s="24">
        <v>820</v>
      </c>
      <c r="D49" s="24">
        <v>105</v>
      </c>
      <c r="E49" s="17" t="s">
        <v>103</v>
      </c>
      <c r="F49" s="23" t="s">
        <v>241</v>
      </c>
    </row>
    <row r="50" spans="1:6" ht="33.75" customHeight="1" x14ac:dyDescent="0.25">
      <c r="A50" s="17">
        <v>43748</v>
      </c>
      <c r="B50" s="24">
        <v>697</v>
      </c>
      <c r="C50" s="24">
        <v>498</v>
      </c>
      <c r="D50" s="24">
        <v>43</v>
      </c>
      <c r="E50" s="17" t="s">
        <v>103</v>
      </c>
      <c r="F50" s="23" t="s">
        <v>242</v>
      </c>
    </row>
    <row r="51" spans="1:6" ht="33.75" customHeight="1" x14ac:dyDescent="0.25">
      <c r="A51" s="17">
        <v>43750</v>
      </c>
      <c r="B51" s="24">
        <v>2236</v>
      </c>
      <c r="C51" s="24">
        <v>1402</v>
      </c>
      <c r="D51" s="24">
        <v>181</v>
      </c>
      <c r="E51" s="17" t="s">
        <v>103</v>
      </c>
      <c r="F51" s="23" t="s">
        <v>243</v>
      </c>
    </row>
    <row r="52" spans="1:6" ht="33.75" customHeight="1" x14ac:dyDescent="0.25">
      <c r="A52" s="17">
        <v>43753</v>
      </c>
      <c r="B52" s="24">
        <v>139</v>
      </c>
      <c r="C52" s="24">
        <v>107</v>
      </c>
      <c r="D52" s="24">
        <v>9</v>
      </c>
      <c r="E52" s="17" t="s">
        <v>12</v>
      </c>
      <c r="F52" s="23" t="s">
        <v>244</v>
      </c>
    </row>
    <row r="53" spans="1:6" ht="33.75" customHeight="1" x14ac:dyDescent="0.25">
      <c r="A53" s="17">
        <v>43754</v>
      </c>
      <c r="B53" s="24">
        <v>659</v>
      </c>
      <c r="C53" s="24">
        <v>456</v>
      </c>
      <c r="D53" s="24">
        <v>22</v>
      </c>
      <c r="E53" s="17" t="s">
        <v>12</v>
      </c>
      <c r="F53" s="23" t="s">
        <v>245</v>
      </c>
    </row>
    <row r="54" spans="1:6" ht="33.75" customHeight="1" x14ac:dyDescent="0.25">
      <c r="A54" s="17">
        <v>43761</v>
      </c>
      <c r="B54" s="24">
        <v>585</v>
      </c>
      <c r="C54" s="24">
        <v>446</v>
      </c>
      <c r="D54" s="24">
        <v>26</v>
      </c>
      <c r="E54" s="17" t="s">
        <v>103</v>
      </c>
      <c r="F54" s="23" t="s">
        <v>246</v>
      </c>
    </row>
    <row r="55" spans="1:6" ht="33.75" customHeight="1" x14ac:dyDescent="0.25">
      <c r="A55" s="17">
        <v>43762</v>
      </c>
      <c r="B55" s="24">
        <v>501</v>
      </c>
      <c r="C55" s="24">
        <v>385</v>
      </c>
      <c r="D55" s="24">
        <v>44</v>
      </c>
      <c r="E55" s="17" t="s">
        <v>103</v>
      </c>
      <c r="F55" s="62" t="s">
        <v>247</v>
      </c>
    </row>
    <row r="56" spans="1:6" ht="33.75" customHeight="1" x14ac:dyDescent="0.25">
      <c r="A56" s="17">
        <v>43769</v>
      </c>
      <c r="B56" s="24">
        <v>342</v>
      </c>
      <c r="C56" s="24">
        <v>330</v>
      </c>
      <c r="D56" s="24">
        <v>14</v>
      </c>
      <c r="E56" s="17" t="s">
        <v>103</v>
      </c>
      <c r="F56" s="62" t="s">
        <v>248</v>
      </c>
    </row>
    <row r="57" spans="1:6" ht="33.75" customHeight="1" x14ac:dyDescent="0.25">
      <c r="A57" s="17">
        <v>43781</v>
      </c>
      <c r="B57" s="24">
        <v>246</v>
      </c>
      <c r="C57" s="24">
        <v>218</v>
      </c>
      <c r="D57" s="24">
        <v>65</v>
      </c>
      <c r="E57" s="17" t="s">
        <v>103</v>
      </c>
      <c r="F57" s="23" t="s">
        <v>249</v>
      </c>
    </row>
    <row r="58" spans="1:6" ht="33.75" customHeight="1" x14ac:dyDescent="0.25">
      <c r="A58" s="17">
        <v>43788</v>
      </c>
      <c r="B58" s="24">
        <v>1761</v>
      </c>
      <c r="C58" s="24">
        <v>1693</v>
      </c>
      <c r="D58" s="24">
        <v>492</v>
      </c>
      <c r="E58" s="17" t="s">
        <v>103</v>
      </c>
      <c r="F58" s="23" t="s">
        <v>250</v>
      </c>
    </row>
    <row r="59" spans="1:6" ht="33.75" customHeight="1" x14ac:dyDescent="0.25">
      <c r="A59" s="17">
        <v>43790</v>
      </c>
      <c r="B59" s="24">
        <v>396</v>
      </c>
      <c r="C59" s="24">
        <v>355</v>
      </c>
      <c r="D59" s="24">
        <v>32</v>
      </c>
      <c r="E59" s="17" t="s">
        <v>12</v>
      </c>
      <c r="F59" s="23" t="s">
        <v>251</v>
      </c>
    </row>
    <row r="60" spans="1:6" ht="33.75" customHeight="1" x14ac:dyDescent="0.25">
      <c r="A60" s="17">
        <v>43791</v>
      </c>
      <c r="B60" s="24">
        <v>349</v>
      </c>
      <c r="C60" s="24">
        <v>313</v>
      </c>
      <c r="D60" s="24">
        <v>15</v>
      </c>
      <c r="E60" s="17" t="s">
        <v>12</v>
      </c>
      <c r="F60" s="23" t="s">
        <v>252</v>
      </c>
    </row>
    <row r="61" spans="1:6" ht="33.75" customHeight="1" x14ac:dyDescent="0.25">
      <c r="A61" s="17">
        <v>43792</v>
      </c>
      <c r="B61" s="24">
        <v>877</v>
      </c>
      <c r="C61" s="24">
        <v>795</v>
      </c>
      <c r="D61" s="24">
        <v>94</v>
      </c>
      <c r="E61" s="17" t="s">
        <v>103</v>
      </c>
      <c r="F61" s="23" t="s">
        <v>253</v>
      </c>
    </row>
    <row r="62" spans="1:6" ht="33.75" customHeight="1" x14ac:dyDescent="0.25">
      <c r="A62" s="17">
        <v>43796</v>
      </c>
      <c r="B62" s="24">
        <v>828</v>
      </c>
      <c r="C62" s="24">
        <v>789</v>
      </c>
      <c r="D62" s="24">
        <v>146</v>
      </c>
      <c r="E62" s="17" t="s">
        <v>103</v>
      </c>
      <c r="F62" s="23" t="s">
        <v>254</v>
      </c>
    </row>
    <row r="63" spans="1:6" ht="33.75" customHeight="1" x14ac:dyDescent="0.25">
      <c r="A63" s="17">
        <v>43797</v>
      </c>
      <c r="B63" s="24">
        <v>1073</v>
      </c>
      <c r="C63" s="24">
        <v>863</v>
      </c>
      <c r="D63" s="24">
        <v>35</v>
      </c>
      <c r="E63" s="17" t="s">
        <v>103</v>
      </c>
      <c r="F63" s="23" t="s">
        <v>255</v>
      </c>
    </row>
    <row r="64" spans="1:6" ht="33.75" customHeight="1" x14ac:dyDescent="0.25">
      <c r="A64" s="17">
        <v>43798</v>
      </c>
      <c r="B64" s="24">
        <v>162</v>
      </c>
      <c r="C64" s="24">
        <v>135</v>
      </c>
      <c r="D64" s="24">
        <v>10</v>
      </c>
      <c r="E64" s="17" t="s">
        <v>12</v>
      </c>
      <c r="F64" s="23" t="s">
        <v>256</v>
      </c>
    </row>
    <row r="65" spans="1:6" ht="33.75" customHeight="1" x14ac:dyDescent="0.25">
      <c r="A65" s="17">
        <v>43798</v>
      </c>
      <c r="B65" s="24">
        <v>330</v>
      </c>
      <c r="C65" s="24">
        <v>293</v>
      </c>
      <c r="D65" s="24">
        <v>38</v>
      </c>
      <c r="E65" s="17" t="s">
        <v>12</v>
      </c>
      <c r="F65" s="23" t="s">
        <v>257</v>
      </c>
    </row>
    <row r="66" spans="1:6" ht="33.75" customHeight="1" x14ac:dyDescent="0.25">
      <c r="A66" s="17">
        <v>43800</v>
      </c>
      <c r="B66" s="24">
        <v>415</v>
      </c>
      <c r="C66" s="24">
        <v>365</v>
      </c>
      <c r="D66" s="24">
        <v>22</v>
      </c>
      <c r="E66" s="17" t="s">
        <v>12</v>
      </c>
      <c r="F66" s="23" t="s">
        <v>258</v>
      </c>
    </row>
    <row r="67" spans="1:6" ht="33.75" customHeight="1" x14ac:dyDescent="0.25">
      <c r="A67" s="17">
        <v>43808</v>
      </c>
      <c r="B67" s="24">
        <v>223</v>
      </c>
      <c r="C67" s="24">
        <v>216</v>
      </c>
      <c r="D67" s="24">
        <v>25</v>
      </c>
      <c r="E67" s="17" t="s">
        <v>103</v>
      </c>
      <c r="F67" s="23" t="s">
        <v>259</v>
      </c>
    </row>
    <row r="68" spans="1:6" ht="33.75" customHeight="1" x14ac:dyDescent="0.25">
      <c r="A68" s="17">
        <v>43808</v>
      </c>
      <c r="B68" s="24">
        <v>309</v>
      </c>
      <c r="C68" s="24">
        <v>285</v>
      </c>
      <c r="D68" s="24">
        <v>63</v>
      </c>
      <c r="E68" s="17" t="s">
        <v>103</v>
      </c>
      <c r="F68" s="23" t="s">
        <v>260</v>
      </c>
    </row>
    <row r="69" spans="1:6" ht="33.75" customHeight="1" x14ac:dyDescent="0.25">
      <c r="A69" s="17">
        <v>43809</v>
      </c>
      <c r="B69" s="24">
        <v>947</v>
      </c>
      <c r="C69" s="24">
        <v>869</v>
      </c>
      <c r="D69" s="24">
        <v>205</v>
      </c>
      <c r="E69" s="17" t="s">
        <v>103</v>
      </c>
      <c r="F69" s="23" t="s">
        <v>261</v>
      </c>
    </row>
    <row r="70" spans="1:6" ht="33.75" customHeight="1" x14ac:dyDescent="0.25">
      <c r="A70" s="17">
        <v>43811</v>
      </c>
      <c r="B70" s="24">
        <v>362</v>
      </c>
      <c r="C70" s="24">
        <v>341</v>
      </c>
      <c r="D70" s="24">
        <v>136</v>
      </c>
      <c r="E70" s="17" t="s">
        <v>103</v>
      </c>
      <c r="F70" s="23" t="s">
        <v>262</v>
      </c>
    </row>
    <row r="71" spans="1:6" ht="33" customHeight="1" x14ac:dyDescent="0.25">
      <c r="A71" s="17">
        <v>43812</v>
      </c>
      <c r="B71" s="24">
        <v>705</v>
      </c>
      <c r="C71" s="24">
        <v>635</v>
      </c>
      <c r="D71" s="24">
        <v>105</v>
      </c>
      <c r="E71" s="17" t="s">
        <v>103</v>
      </c>
      <c r="F71" s="23" t="s">
        <v>263</v>
      </c>
    </row>
    <row r="72" spans="1:6" s="2" customFormat="1" ht="33" customHeight="1" x14ac:dyDescent="0.25">
      <c r="A72" s="17">
        <v>43814</v>
      </c>
      <c r="B72" s="24">
        <v>730</v>
      </c>
      <c r="C72" s="24">
        <v>991</v>
      </c>
      <c r="D72" s="24">
        <v>142</v>
      </c>
      <c r="E72" s="17" t="s">
        <v>103</v>
      </c>
      <c r="F72" s="23" t="s">
        <v>264</v>
      </c>
    </row>
    <row r="73" spans="1:6" ht="33" customHeight="1" x14ac:dyDescent="0.25">
      <c r="A73" s="17">
        <v>43816</v>
      </c>
      <c r="B73" s="24">
        <v>224</v>
      </c>
      <c r="C73" s="24">
        <v>202</v>
      </c>
      <c r="D73" s="24">
        <v>17</v>
      </c>
      <c r="E73" s="17" t="s">
        <v>12</v>
      </c>
      <c r="F73" s="23" t="s">
        <v>265</v>
      </c>
    </row>
    <row r="74" spans="1:6" s="2" customFormat="1" ht="33" customHeight="1" x14ac:dyDescent="0.25">
      <c r="A74" s="17">
        <v>43819</v>
      </c>
      <c r="B74" s="24">
        <v>2255</v>
      </c>
      <c r="C74" s="24">
        <v>2130</v>
      </c>
      <c r="D74" s="24">
        <v>107</v>
      </c>
      <c r="E74" s="17" t="s">
        <v>103</v>
      </c>
      <c r="F74" s="23" t="s">
        <v>266</v>
      </c>
    </row>
    <row r="75" spans="1:6" ht="33" customHeight="1" x14ac:dyDescent="0.25">
      <c r="A75" s="17">
        <v>43826</v>
      </c>
      <c r="B75" s="24">
        <v>4009</v>
      </c>
      <c r="C75" s="24">
        <v>3887</v>
      </c>
      <c r="D75" s="24">
        <v>182</v>
      </c>
      <c r="E75" s="17" t="s">
        <v>103</v>
      </c>
      <c r="F75" s="23" t="s">
        <v>267</v>
      </c>
    </row>
    <row r="76" spans="1:6" ht="33" customHeight="1" x14ac:dyDescent="0.25">
      <c r="A76" s="17">
        <v>43826</v>
      </c>
      <c r="B76" s="24">
        <v>107</v>
      </c>
      <c r="C76" s="24">
        <v>93</v>
      </c>
      <c r="D76" s="24">
        <v>1</v>
      </c>
      <c r="E76" s="17" t="s">
        <v>12</v>
      </c>
      <c r="F76" s="23" t="s">
        <v>268</v>
      </c>
    </row>
    <row r="77" spans="1:6" s="2" customFormat="1" ht="33" customHeight="1" x14ac:dyDescent="0.25">
      <c r="A77" s="17">
        <v>43833</v>
      </c>
      <c r="B77" s="24">
        <v>4335</v>
      </c>
      <c r="C77" s="24">
        <v>3549</v>
      </c>
      <c r="D77" s="24">
        <v>678</v>
      </c>
      <c r="E77" s="17" t="s">
        <v>103</v>
      </c>
      <c r="F77" s="23" t="s">
        <v>269</v>
      </c>
    </row>
    <row r="78" spans="1:6" s="2" customFormat="1" ht="33" customHeight="1" x14ac:dyDescent="0.25">
      <c r="A78" s="17">
        <v>43835</v>
      </c>
      <c r="B78" s="24">
        <v>281</v>
      </c>
      <c r="C78" s="24">
        <v>262</v>
      </c>
      <c r="D78" s="24">
        <v>16</v>
      </c>
      <c r="E78" s="17" t="s">
        <v>103</v>
      </c>
      <c r="F78" s="23" t="s">
        <v>270</v>
      </c>
    </row>
    <row r="79" spans="1:6" s="2" customFormat="1" ht="33" customHeight="1" x14ac:dyDescent="0.25">
      <c r="A79" s="17">
        <v>43835</v>
      </c>
      <c r="B79" s="24">
        <v>253</v>
      </c>
      <c r="C79" s="24">
        <v>223</v>
      </c>
      <c r="D79" s="24">
        <v>9</v>
      </c>
      <c r="E79" s="17" t="s">
        <v>12</v>
      </c>
      <c r="F79" s="23" t="s">
        <v>271</v>
      </c>
    </row>
    <row r="80" spans="1:6" s="2" customFormat="1" ht="33" customHeight="1" x14ac:dyDescent="0.25">
      <c r="A80" s="17">
        <v>43841</v>
      </c>
      <c r="B80" s="24">
        <v>258</v>
      </c>
      <c r="C80" s="24">
        <v>230</v>
      </c>
      <c r="D80" s="24">
        <v>12</v>
      </c>
      <c r="E80" s="17" t="s">
        <v>12</v>
      </c>
      <c r="F80" s="23" t="s">
        <v>272</v>
      </c>
    </row>
    <row r="81" spans="1:6" s="2" customFormat="1" ht="33" customHeight="1" x14ac:dyDescent="0.25">
      <c r="A81" s="17">
        <v>43842</v>
      </c>
      <c r="B81" s="24">
        <v>23310</v>
      </c>
      <c r="C81" s="24">
        <v>22205</v>
      </c>
      <c r="D81" s="24">
        <v>1547</v>
      </c>
      <c r="E81" s="17" t="s">
        <v>273</v>
      </c>
      <c r="F81" s="23" t="s">
        <v>274</v>
      </c>
    </row>
    <row r="82" spans="1:6" s="2" customFormat="1" ht="33" customHeight="1" x14ac:dyDescent="0.25">
      <c r="A82" s="17">
        <v>43846</v>
      </c>
      <c r="B82" s="24">
        <v>964</v>
      </c>
      <c r="C82" s="24">
        <v>948</v>
      </c>
      <c r="D82" s="24">
        <v>90</v>
      </c>
      <c r="E82" s="17" t="s">
        <v>103</v>
      </c>
      <c r="F82" s="23" t="s">
        <v>275</v>
      </c>
    </row>
    <row r="83" spans="1:6" s="2" customFormat="1" ht="33" customHeight="1" x14ac:dyDescent="0.25">
      <c r="A83" s="17">
        <v>43852</v>
      </c>
      <c r="B83" s="24">
        <v>248</v>
      </c>
      <c r="C83" s="24">
        <v>228</v>
      </c>
      <c r="D83" s="24">
        <v>16</v>
      </c>
      <c r="E83" s="17" t="s">
        <v>103</v>
      </c>
      <c r="F83" s="23" t="s">
        <v>276</v>
      </c>
    </row>
    <row r="84" spans="1:6" s="2" customFormat="1" ht="33" customHeight="1" x14ac:dyDescent="0.25">
      <c r="A84" s="17">
        <v>43853</v>
      </c>
      <c r="B84" s="24">
        <v>803</v>
      </c>
      <c r="C84" s="24">
        <v>769</v>
      </c>
      <c r="D84" s="24">
        <v>103</v>
      </c>
      <c r="E84" s="17" t="s">
        <v>103</v>
      </c>
      <c r="F84" s="23" t="s">
        <v>277</v>
      </c>
    </row>
    <row r="85" spans="1:6" s="2" customFormat="1" ht="33" customHeight="1" x14ac:dyDescent="0.25">
      <c r="A85" s="17">
        <v>43857</v>
      </c>
      <c r="B85" s="24">
        <v>212</v>
      </c>
      <c r="C85" s="24">
        <v>195</v>
      </c>
      <c r="D85" s="24">
        <v>7</v>
      </c>
      <c r="E85" s="17" t="s">
        <v>12</v>
      </c>
      <c r="F85" s="23" t="s">
        <v>278</v>
      </c>
    </row>
    <row r="86" spans="1:6" s="2" customFormat="1" ht="33" customHeight="1" x14ac:dyDescent="0.25">
      <c r="A86" s="17">
        <v>43858</v>
      </c>
      <c r="B86" s="24">
        <v>756</v>
      </c>
      <c r="C86" s="24">
        <v>710</v>
      </c>
      <c r="D86" s="24">
        <v>67</v>
      </c>
      <c r="E86" s="17" t="s">
        <v>12</v>
      </c>
      <c r="F86" s="23" t="s">
        <v>279</v>
      </c>
    </row>
    <row r="87" spans="1:6" s="2" customFormat="1" ht="33" customHeight="1" x14ac:dyDescent="0.25">
      <c r="A87" s="17">
        <v>43859</v>
      </c>
      <c r="B87" s="24"/>
      <c r="C87" s="24">
        <v>292</v>
      </c>
      <c r="D87" s="24">
        <v>53</v>
      </c>
      <c r="E87" s="17" t="s">
        <v>30</v>
      </c>
      <c r="F87" s="23" t="s">
        <v>280</v>
      </c>
    </row>
    <row r="88" spans="1:6" s="2" customFormat="1" ht="33" customHeight="1" x14ac:dyDescent="0.25">
      <c r="A88" s="17">
        <v>43859</v>
      </c>
      <c r="B88" s="24"/>
      <c r="C88" s="24">
        <v>3500</v>
      </c>
      <c r="D88" s="24">
        <v>111</v>
      </c>
      <c r="E88" s="17" t="s">
        <v>30</v>
      </c>
      <c r="F88" s="23" t="s">
        <v>281</v>
      </c>
    </row>
    <row r="89" spans="1:6" s="2" customFormat="1" ht="33" customHeight="1" x14ac:dyDescent="0.25">
      <c r="A89" s="17">
        <v>43859</v>
      </c>
      <c r="B89" s="24"/>
      <c r="C89" s="24">
        <v>977</v>
      </c>
      <c r="D89" s="24">
        <v>22</v>
      </c>
      <c r="E89" s="17" t="s">
        <v>30</v>
      </c>
      <c r="F89" s="23" t="s">
        <v>282</v>
      </c>
    </row>
    <row r="90" spans="1:6" s="2" customFormat="1" ht="33" customHeight="1" x14ac:dyDescent="0.25">
      <c r="A90" s="17">
        <v>43861</v>
      </c>
      <c r="B90" s="24">
        <v>635</v>
      </c>
      <c r="C90" s="24">
        <v>588</v>
      </c>
      <c r="D90" s="24">
        <v>16</v>
      </c>
      <c r="E90" s="17" t="s">
        <v>283</v>
      </c>
      <c r="F90" s="23" t="s">
        <v>284</v>
      </c>
    </row>
    <row r="91" spans="1:6" ht="33" customHeight="1" x14ac:dyDescent="0.25">
      <c r="A91" s="17">
        <v>43863</v>
      </c>
      <c r="B91" s="24">
        <v>180</v>
      </c>
      <c r="C91" s="24">
        <v>168</v>
      </c>
      <c r="D91" s="24">
        <v>9</v>
      </c>
      <c r="E91" s="17" t="s">
        <v>103</v>
      </c>
      <c r="F91" s="23" t="s">
        <v>285</v>
      </c>
    </row>
    <row r="92" spans="1:6" ht="33" customHeight="1" x14ac:dyDescent="0.25">
      <c r="A92" s="17">
        <v>43868</v>
      </c>
      <c r="B92" s="24">
        <v>707</v>
      </c>
      <c r="C92" s="24">
        <v>681</v>
      </c>
      <c r="D92" s="24">
        <v>169</v>
      </c>
      <c r="E92" s="17" t="s">
        <v>103</v>
      </c>
      <c r="F92" s="23" t="s">
        <v>286</v>
      </c>
    </row>
    <row r="93" spans="1:6" ht="33" customHeight="1" x14ac:dyDescent="0.25">
      <c r="A93" s="17">
        <v>43871</v>
      </c>
      <c r="B93" s="24">
        <v>525</v>
      </c>
      <c r="C93" s="24">
        <v>520</v>
      </c>
      <c r="D93" s="24">
        <v>151</v>
      </c>
      <c r="E93" s="17" t="s">
        <v>103</v>
      </c>
      <c r="F93" s="23" t="s">
        <v>287</v>
      </c>
    </row>
    <row r="94" spans="1:6" ht="33" customHeight="1" x14ac:dyDescent="0.25">
      <c r="A94" s="17">
        <v>43874</v>
      </c>
      <c r="B94" s="24">
        <v>402</v>
      </c>
      <c r="C94" s="24">
        <v>381</v>
      </c>
      <c r="D94" s="24">
        <v>174</v>
      </c>
      <c r="E94" s="17" t="s">
        <v>103</v>
      </c>
      <c r="F94" s="23" t="s">
        <v>288</v>
      </c>
    </row>
    <row r="95" spans="1:6" ht="33" customHeight="1" x14ac:dyDescent="0.25">
      <c r="A95" s="17">
        <v>43877</v>
      </c>
      <c r="B95" s="24">
        <v>319</v>
      </c>
      <c r="C95" s="24">
        <v>293</v>
      </c>
      <c r="D95" s="24">
        <v>46</v>
      </c>
      <c r="E95" s="17" t="s">
        <v>103</v>
      </c>
      <c r="F95" s="23" t="s">
        <v>289</v>
      </c>
    </row>
    <row r="96" spans="1:6" ht="33" customHeight="1" x14ac:dyDescent="0.25">
      <c r="A96" s="17">
        <v>43879</v>
      </c>
      <c r="B96" s="24">
        <v>513</v>
      </c>
      <c r="C96" s="24">
        <v>492</v>
      </c>
      <c r="D96" s="24">
        <v>174</v>
      </c>
      <c r="E96" s="17" t="s">
        <v>103</v>
      </c>
      <c r="F96" s="23" t="s">
        <v>290</v>
      </c>
    </row>
    <row r="97" spans="1:6" ht="33" customHeight="1" x14ac:dyDescent="0.25">
      <c r="A97" s="17">
        <v>43880</v>
      </c>
      <c r="B97" s="24">
        <v>4780</v>
      </c>
      <c r="C97" s="24">
        <v>4391</v>
      </c>
      <c r="D97" s="24">
        <v>632</v>
      </c>
      <c r="E97" s="17" t="s">
        <v>291</v>
      </c>
      <c r="F97" s="23" t="s">
        <v>292</v>
      </c>
    </row>
    <row r="98" spans="1:6" ht="33" customHeight="1" x14ac:dyDescent="0.25">
      <c r="A98" s="17">
        <v>43886</v>
      </c>
      <c r="B98" s="24">
        <v>924</v>
      </c>
      <c r="C98" s="24">
        <v>887</v>
      </c>
      <c r="D98" s="24">
        <v>60</v>
      </c>
      <c r="E98" s="17" t="s">
        <v>103</v>
      </c>
      <c r="F98" s="23" t="s">
        <v>293</v>
      </c>
    </row>
    <row r="99" spans="1:6" ht="33" customHeight="1" x14ac:dyDescent="0.25">
      <c r="A99" s="17">
        <v>43892</v>
      </c>
      <c r="B99" s="24">
        <v>267</v>
      </c>
      <c r="C99" s="24">
        <v>256</v>
      </c>
      <c r="D99" s="24">
        <v>30</v>
      </c>
      <c r="E99" s="17" t="s">
        <v>12</v>
      </c>
      <c r="F99" s="23" t="s">
        <v>294</v>
      </c>
    </row>
    <row r="100" spans="1:6" ht="33" customHeight="1" x14ac:dyDescent="0.25">
      <c r="A100" s="17">
        <v>43893</v>
      </c>
      <c r="B100" s="24">
        <v>292</v>
      </c>
      <c r="C100" s="24">
        <v>280</v>
      </c>
      <c r="D100" s="24">
        <v>33</v>
      </c>
      <c r="E100" s="17" t="s">
        <v>103</v>
      </c>
      <c r="F100" s="23" t="s">
        <v>295</v>
      </c>
    </row>
    <row r="101" spans="1:6" ht="33" customHeight="1" x14ac:dyDescent="0.25">
      <c r="A101" s="17">
        <v>43895</v>
      </c>
      <c r="B101" s="24">
        <v>720</v>
      </c>
      <c r="C101" s="24">
        <v>699</v>
      </c>
      <c r="D101" s="24">
        <v>77</v>
      </c>
      <c r="E101" s="17" t="s">
        <v>103</v>
      </c>
      <c r="F101" s="23" t="s">
        <v>296</v>
      </c>
    </row>
    <row r="102" spans="1:6" ht="33" customHeight="1" x14ac:dyDescent="0.25">
      <c r="A102" s="17">
        <v>43902</v>
      </c>
      <c r="B102" s="84">
        <v>418</v>
      </c>
      <c r="C102" s="84">
        <v>407</v>
      </c>
      <c r="D102" s="84">
        <v>130</v>
      </c>
      <c r="E102" s="84" t="s">
        <v>103</v>
      </c>
      <c r="F102" s="85" t="s">
        <v>297</v>
      </c>
    </row>
    <row r="103" spans="1:6" ht="33" customHeight="1" x14ac:dyDescent="0.25">
      <c r="A103" s="17">
        <v>43903</v>
      </c>
      <c r="B103" s="24">
        <v>319</v>
      </c>
      <c r="C103" s="24">
        <v>306</v>
      </c>
      <c r="D103" s="24">
        <v>21</v>
      </c>
      <c r="E103" s="17" t="s">
        <v>103</v>
      </c>
      <c r="F103" s="23" t="s">
        <v>298</v>
      </c>
    </row>
    <row r="104" spans="1:6" ht="33" customHeight="1" x14ac:dyDescent="0.25">
      <c r="A104" s="17">
        <v>43909</v>
      </c>
      <c r="B104" s="24">
        <v>2279</v>
      </c>
      <c r="C104" s="24">
        <v>1990</v>
      </c>
      <c r="D104" s="24">
        <v>103</v>
      </c>
      <c r="E104" s="17" t="s">
        <v>103</v>
      </c>
      <c r="F104" s="23" t="s">
        <v>299</v>
      </c>
    </row>
    <row r="105" spans="1:6" ht="33" customHeight="1" x14ac:dyDescent="0.25">
      <c r="A105" s="17">
        <v>43911</v>
      </c>
      <c r="B105" s="24">
        <v>3322</v>
      </c>
      <c r="C105" s="24">
        <v>2921</v>
      </c>
      <c r="D105" s="24">
        <v>127</v>
      </c>
      <c r="E105" s="17" t="s">
        <v>103</v>
      </c>
      <c r="F105" s="23" t="s">
        <v>300</v>
      </c>
    </row>
    <row r="106" spans="1:6" ht="33" customHeight="1" x14ac:dyDescent="0.25">
      <c r="A106" s="17">
        <v>43914</v>
      </c>
      <c r="B106" s="24">
        <v>191</v>
      </c>
      <c r="C106" s="24">
        <v>154</v>
      </c>
      <c r="D106" s="24">
        <v>19</v>
      </c>
      <c r="E106" s="17" t="s">
        <v>103</v>
      </c>
      <c r="F106" s="23" t="s">
        <v>301</v>
      </c>
    </row>
    <row r="107" spans="1:6" ht="33" customHeight="1" x14ac:dyDescent="0.25">
      <c r="A107" s="17">
        <v>43915</v>
      </c>
      <c r="B107" s="24">
        <v>168</v>
      </c>
      <c r="C107" s="24">
        <v>131</v>
      </c>
      <c r="D107" s="24">
        <v>23</v>
      </c>
      <c r="E107" s="17" t="s">
        <v>103</v>
      </c>
      <c r="F107" s="23" t="s">
        <v>302</v>
      </c>
    </row>
    <row r="108" spans="1:6" ht="33" customHeight="1" x14ac:dyDescent="0.25">
      <c r="A108" s="17">
        <v>43920</v>
      </c>
      <c r="B108" s="24">
        <v>355</v>
      </c>
      <c r="C108" s="24">
        <v>306</v>
      </c>
      <c r="D108" s="24">
        <v>66</v>
      </c>
      <c r="E108" s="17" t="s">
        <v>12</v>
      </c>
      <c r="F108" s="23" t="s">
        <v>303</v>
      </c>
    </row>
    <row r="109" spans="1:6" ht="33" customHeight="1" x14ac:dyDescent="0.25">
      <c r="A109" s="17">
        <v>43922</v>
      </c>
      <c r="B109" s="24">
        <v>194</v>
      </c>
      <c r="C109" s="24">
        <v>151</v>
      </c>
      <c r="D109" s="24">
        <v>19</v>
      </c>
      <c r="E109" s="24" t="s">
        <v>103</v>
      </c>
      <c r="F109" s="23" t="s">
        <v>304</v>
      </c>
    </row>
    <row r="110" spans="1:6" ht="33" customHeight="1" x14ac:dyDescent="0.25">
      <c r="A110" s="17">
        <v>43924</v>
      </c>
      <c r="B110" s="24">
        <v>175</v>
      </c>
      <c r="C110" s="24">
        <v>145</v>
      </c>
      <c r="D110" s="24">
        <v>35</v>
      </c>
      <c r="E110" s="24" t="s">
        <v>103</v>
      </c>
      <c r="F110" s="23" t="s">
        <v>305</v>
      </c>
    </row>
    <row r="111" spans="1:6" ht="33" customHeight="1" x14ac:dyDescent="0.25">
      <c r="A111" s="15">
        <v>43925</v>
      </c>
      <c r="B111" s="24">
        <v>574</v>
      </c>
      <c r="C111" s="24">
        <v>478</v>
      </c>
      <c r="D111" s="24">
        <v>54</v>
      </c>
      <c r="E111" s="17" t="s">
        <v>12</v>
      </c>
      <c r="F111" s="23" t="s">
        <v>306</v>
      </c>
    </row>
    <row r="112" spans="1:6" ht="33" customHeight="1" x14ac:dyDescent="0.25">
      <c r="A112" s="17">
        <v>43927</v>
      </c>
      <c r="B112" s="24">
        <v>175</v>
      </c>
      <c r="C112" s="24">
        <v>169</v>
      </c>
      <c r="D112" s="24">
        <v>16</v>
      </c>
      <c r="E112" s="17" t="s">
        <v>103</v>
      </c>
      <c r="F112" s="23" t="s">
        <v>307</v>
      </c>
    </row>
    <row r="113" spans="1:6" ht="33" customHeight="1" x14ac:dyDescent="0.25">
      <c r="A113" s="17">
        <v>43929</v>
      </c>
      <c r="B113" s="24">
        <v>464</v>
      </c>
      <c r="C113" s="24">
        <v>425</v>
      </c>
      <c r="D113" s="24">
        <v>27</v>
      </c>
      <c r="E113" s="17" t="s">
        <v>103</v>
      </c>
      <c r="F113" s="23" t="s">
        <v>308</v>
      </c>
    </row>
    <row r="114" spans="1:6" ht="33" customHeight="1" x14ac:dyDescent="0.25">
      <c r="A114" s="17">
        <v>43931</v>
      </c>
      <c r="B114" s="24">
        <v>192</v>
      </c>
      <c r="C114" s="24">
        <v>156</v>
      </c>
      <c r="D114" s="24">
        <v>17</v>
      </c>
      <c r="E114" s="24" t="s">
        <v>12</v>
      </c>
      <c r="F114" s="23" t="s">
        <v>309</v>
      </c>
    </row>
    <row r="115" spans="1:6" ht="33" customHeight="1" x14ac:dyDescent="0.25">
      <c r="A115" s="17">
        <v>43936</v>
      </c>
      <c r="B115" s="24">
        <v>931</v>
      </c>
      <c r="C115" s="24">
        <v>557</v>
      </c>
      <c r="D115" s="24">
        <v>46</v>
      </c>
      <c r="E115" s="24" t="s">
        <v>103</v>
      </c>
      <c r="F115" s="23" t="s">
        <v>310</v>
      </c>
    </row>
    <row r="116" spans="1:6" ht="33" customHeight="1" x14ac:dyDescent="0.25">
      <c r="A116" s="17">
        <v>43939</v>
      </c>
      <c r="B116" s="24">
        <v>246</v>
      </c>
      <c r="C116" s="24">
        <v>208</v>
      </c>
      <c r="D116" s="24">
        <v>23</v>
      </c>
      <c r="E116" s="24" t="s">
        <v>12</v>
      </c>
      <c r="F116" s="23" t="s">
        <v>311</v>
      </c>
    </row>
    <row r="117" spans="1:6" ht="33" customHeight="1" x14ac:dyDescent="0.25">
      <c r="A117" s="17">
        <v>43943</v>
      </c>
      <c r="B117" s="24">
        <v>974</v>
      </c>
      <c r="C117" s="24">
        <v>884</v>
      </c>
      <c r="D117" s="24">
        <v>81</v>
      </c>
      <c r="E117" s="24" t="s">
        <v>103</v>
      </c>
      <c r="F117" s="23" t="s">
        <v>312</v>
      </c>
    </row>
    <row r="118" spans="1:6" ht="33" customHeight="1" x14ac:dyDescent="0.25">
      <c r="A118" s="17">
        <v>43943</v>
      </c>
      <c r="B118" s="24">
        <v>136</v>
      </c>
      <c r="C118" s="24">
        <v>119</v>
      </c>
      <c r="D118" s="24">
        <v>17</v>
      </c>
      <c r="E118" s="24" t="s">
        <v>103</v>
      </c>
      <c r="F118" s="23" t="s">
        <v>313</v>
      </c>
    </row>
    <row r="119" spans="1:6" ht="33" customHeight="1" x14ac:dyDescent="0.25">
      <c r="A119" s="17">
        <v>43944</v>
      </c>
      <c r="B119" s="24">
        <v>3743</v>
      </c>
      <c r="C119" s="24">
        <v>3407</v>
      </c>
      <c r="D119" s="24">
        <v>357</v>
      </c>
      <c r="E119" s="86" t="s">
        <v>103</v>
      </c>
      <c r="F119" s="23" t="s">
        <v>314</v>
      </c>
    </row>
    <row r="120" spans="1:6" ht="33" customHeight="1" x14ac:dyDescent="0.25">
      <c r="A120" s="17">
        <v>43948</v>
      </c>
      <c r="B120" s="24">
        <v>706</v>
      </c>
      <c r="C120" s="24">
        <v>593</v>
      </c>
      <c r="D120" s="24">
        <v>58</v>
      </c>
      <c r="E120" s="17" t="s">
        <v>103</v>
      </c>
      <c r="F120" s="23" t="s">
        <v>315</v>
      </c>
    </row>
    <row r="121" spans="1:6" ht="33" customHeight="1" x14ac:dyDescent="0.25">
      <c r="A121" s="17">
        <v>43950</v>
      </c>
      <c r="B121" s="24">
        <v>444</v>
      </c>
      <c r="C121" s="24">
        <v>372</v>
      </c>
      <c r="D121" s="24">
        <v>37</v>
      </c>
      <c r="E121" s="17" t="s">
        <v>103</v>
      </c>
      <c r="F121" s="23" t="s">
        <v>316</v>
      </c>
    </row>
    <row r="122" spans="1:6" ht="33" customHeight="1" x14ac:dyDescent="0.25">
      <c r="A122" s="17">
        <v>43958</v>
      </c>
      <c r="B122" s="24">
        <v>558</v>
      </c>
      <c r="C122" s="24">
        <v>479</v>
      </c>
      <c r="D122" s="86">
        <v>56</v>
      </c>
      <c r="E122" s="17" t="s">
        <v>103</v>
      </c>
      <c r="F122" s="23" t="s">
        <v>317</v>
      </c>
    </row>
    <row r="123" spans="1:6" ht="33" customHeight="1" x14ac:dyDescent="0.25">
      <c r="A123" s="17">
        <v>43959</v>
      </c>
      <c r="B123" s="24">
        <v>1076</v>
      </c>
      <c r="C123" s="24">
        <v>923</v>
      </c>
      <c r="D123" s="24">
        <v>223</v>
      </c>
      <c r="E123" s="17" t="s">
        <v>103</v>
      </c>
      <c r="F123" s="23" t="s">
        <v>318</v>
      </c>
    </row>
    <row r="124" spans="1:6" ht="33" customHeight="1" x14ac:dyDescent="0.25">
      <c r="A124" s="17">
        <v>43962</v>
      </c>
      <c r="B124" s="24">
        <v>4573</v>
      </c>
      <c r="C124" s="24">
        <v>3982</v>
      </c>
      <c r="D124" s="24">
        <v>159</v>
      </c>
      <c r="E124" s="17" t="s">
        <v>103</v>
      </c>
      <c r="F124" s="23" t="s">
        <v>319</v>
      </c>
    </row>
    <row r="125" spans="1:6" ht="33" customHeight="1" x14ac:dyDescent="0.25">
      <c r="A125" s="17">
        <v>43962</v>
      </c>
      <c r="B125" s="24">
        <v>3630</v>
      </c>
      <c r="C125" s="24">
        <v>3122</v>
      </c>
      <c r="D125" s="24">
        <v>173</v>
      </c>
      <c r="E125" s="17" t="s">
        <v>103</v>
      </c>
      <c r="F125" s="23" t="s">
        <v>320</v>
      </c>
    </row>
    <row r="126" spans="1:6" ht="33" customHeight="1" x14ac:dyDescent="0.25">
      <c r="A126" s="17">
        <v>43963</v>
      </c>
      <c r="B126" s="24">
        <v>717</v>
      </c>
      <c r="C126" s="24">
        <v>617</v>
      </c>
      <c r="D126" s="24">
        <v>47</v>
      </c>
      <c r="E126" s="17" t="s">
        <v>103</v>
      </c>
      <c r="F126" s="23" t="s">
        <v>321</v>
      </c>
    </row>
    <row r="127" spans="1:6" ht="33" customHeight="1" x14ac:dyDescent="0.25">
      <c r="A127" s="17">
        <v>43963</v>
      </c>
      <c r="B127" s="24">
        <v>521</v>
      </c>
      <c r="C127" s="24">
        <v>450</v>
      </c>
      <c r="D127" s="24">
        <v>52</v>
      </c>
      <c r="E127" s="17" t="s">
        <v>103</v>
      </c>
      <c r="F127" s="23" t="s">
        <v>322</v>
      </c>
    </row>
    <row r="128" spans="1:6" ht="33" customHeight="1" x14ac:dyDescent="0.25">
      <c r="A128" s="17">
        <v>43964</v>
      </c>
      <c r="B128" s="24">
        <v>3235</v>
      </c>
      <c r="C128" s="24">
        <v>2803</v>
      </c>
      <c r="D128" s="24">
        <v>85</v>
      </c>
      <c r="E128" s="17" t="s">
        <v>103</v>
      </c>
      <c r="F128" s="23" t="s">
        <v>323</v>
      </c>
    </row>
    <row r="129" spans="1:6" ht="33" customHeight="1" x14ac:dyDescent="0.25">
      <c r="A129" s="17">
        <v>43970</v>
      </c>
      <c r="B129" s="24">
        <v>242</v>
      </c>
      <c r="C129" s="24">
        <v>212</v>
      </c>
      <c r="D129" s="24">
        <v>9</v>
      </c>
      <c r="E129" s="17" t="s">
        <v>103</v>
      </c>
      <c r="F129" s="23" t="s">
        <v>324</v>
      </c>
    </row>
    <row r="130" spans="1:6" ht="33" customHeight="1" x14ac:dyDescent="0.25">
      <c r="A130" s="17">
        <v>43970</v>
      </c>
      <c r="B130" s="24">
        <v>1714</v>
      </c>
      <c r="C130" s="24">
        <v>1522</v>
      </c>
      <c r="D130" s="24">
        <v>68</v>
      </c>
      <c r="E130" s="17" t="s">
        <v>103</v>
      </c>
      <c r="F130" s="23" t="s">
        <v>325</v>
      </c>
    </row>
    <row r="131" spans="1:6" ht="33" customHeight="1" x14ac:dyDescent="0.25">
      <c r="A131" s="17">
        <v>43970</v>
      </c>
      <c r="B131" s="24">
        <v>8653</v>
      </c>
      <c r="C131" s="86">
        <v>7173</v>
      </c>
      <c r="D131" s="86">
        <v>317</v>
      </c>
      <c r="E131" s="87" t="s">
        <v>103</v>
      </c>
      <c r="F131" s="23" t="s">
        <v>326</v>
      </c>
    </row>
    <row r="132" spans="1:6" ht="33" customHeight="1" x14ac:dyDescent="0.25">
      <c r="A132" s="17">
        <v>43971</v>
      </c>
      <c r="B132" s="24">
        <v>274</v>
      </c>
      <c r="C132" s="24">
        <v>236</v>
      </c>
      <c r="D132" s="24">
        <v>21</v>
      </c>
      <c r="E132" s="17" t="s">
        <v>291</v>
      </c>
      <c r="F132" s="23" t="s">
        <v>327</v>
      </c>
    </row>
    <row r="133" spans="1:6" ht="33" customHeight="1" x14ac:dyDescent="0.25">
      <c r="A133" s="17">
        <v>43971</v>
      </c>
      <c r="B133" s="24">
        <v>8649</v>
      </c>
      <c r="C133" s="24">
        <v>7145</v>
      </c>
      <c r="D133" s="24">
        <v>270</v>
      </c>
      <c r="E133" s="17" t="s">
        <v>103</v>
      </c>
      <c r="F133" s="23" t="s">
        <v>328</v>
      </c>
    </row>
    <row r="134" spans="1:6" ht="33" customHeight="1" x14ac:dyDescent="0.25">
      <c r="A134" s="17">
        <v>43971</v>
      </c>
      <c r="B134" s="24">
        <v>2973</v>
      </c>
      <c r="C134" s="24">
        <v>2535</v>
      </c>
      <c r="D134" s="24">
        <v>109</v>
      </c>
      <c r="E134" s="17" t="s">
        <v>103</v>
      </c>
      <c r="F134" s="23" t="s">
        <v>329</v>
      </c>
    </row>
    <row r="135" spans="1:6" ht="33" customHeight="1" x14ac:dyDescent="0.25">
      <c r="A135" s="17">
        <v>43972</v>
      </c>
      <c r="B135" s="24">
        <v>510</v>
      </c>
      <c r="C135" s="24">
        <v>456</v>
      </c>
      <c r="D135" s="24">
        <v>47</v>
      </c>
      <c r="E135" s="17" t="s">
        <v>12</v>
      </c>
      <c r="F135" s="23" t="s">
        <v>330</v>
      </c>
    </row>
    <row r="136" spans="1:6" ht="33" customHeight="1" x14ac:dyDescent="0.25">
      <c r="A136" s="17">
        <v>43972</v>
      </c>
      <c r="B136" s="24">
        <v>242</v>
      </c>
      <c r="C136" s="24">
        <v>215</v>
      </c>
      <c r="D136" s="24">
        <v>16</v>
      </c>
      <c r="E136" s="17" t="s">
        <v>12</v>
      </c>
      <c r="F136" s="23" t="s">
        <v>331</v>
      </c>
    </row>
    <row r="137" spans="1:6" ht="33" customHeight="1" x14ac:dyDescent="0.25">
      <c r="A137" s="17">
        <v>43972</v>
      </c>
      <c r="B137" s="24">
        <v>1489</v>
      </c>
      <c r="C137" s="24">
        <v>1312</v>
      </c>
      <c r="D137" s="24">
        <v>70</v>
      </c>
      <c r="E137" s="17" t="s">
        <v>103</v>
      </c>
      <c r="F137" s="23" t="s">
        <v>332</v>
      </c>
    </row>
    <row r="138" spans="1:6" ht="33" customHeight="1" x14ac:dyDescent="0.25">
      <c r="A138" s="17">
        <v>43973</v>
      </c>
      <c r="B138" s="24">
        <v>265</v>
      </c>
      <c r="C138" s="24">
        <v>234</v>
      </c>
      <c r="D138" s="24">
        <v>32</v>
      </c>
      <c r="E138" s="17" t="s">
        <v>103</v>
      </c>
      <c r="F138" s="23" t="s">
        <v>333</v>
      </c>
    </row>
    <row r="139" spans="1:6" ht="33" customHeight="1" x14ac:dyDescent="0.25">
      <c r="A139" s="17">
        <v>43975</v>
      </c>
      <c r="B139" s="24">
        <v>568</v>
      </c>
      <c r="C139" s="24">
        <v>490</v>
      </c>
      <c r="D139" s="24">
        <v>110</v>
      </c>
      <c r="E139" s="17" t="s">
        <v>103</v>
      </c>
      <c r="F139" s="23" t="s">
        <v>334</v>
      </c>
    </row>
    <row r="140" spans="1:6" ht="33" customHeight="1" x14ac:dyDescent="0.25">
      <c r="A140" s="17">
        <v>43977</v>
      </c>
      <c r="B140" s="24">
        <v>22186</v>
      </c>
      <c r="C140" s="24">
        <v>16729</v>
      </c>
      <c r="D140" s="24">
        <v>1939</v>
      </c>
      <c r="E140" s="17" t="s">
        <v>103</v>
      </c>
      <c r="F140" s="23" t="s">
        <v>335</v>
      </c>
    </row>
    <row r="141" spans="1:6" ht="33" customHeight="1" x14ac:dyDescent="0.25">
      <c r="A141" s="17">
        <v>43981</v>
      </c>
      <c r="B141" s="24">
        <v>326</v>
      </c>
      <c r="C141" s="24">
        <v>283</v>
      </c>
      <c r="D141" s="24">
        <v>22</v>
      </c>
      <c r="E141" s="17" t="s">
        <v>12</v>
      </c>
      <c r="F141" s="23" t="s">
        <v>336</v>
      </c>
    </row>
    <row r="142" spans="1:6" ht="33" customHeight="1" x14ac:dyDescent="0.25">
      <c r="A142" s="17">
        <v>43986</v>
      </c>
      <c r="B142" s="24">
        <v>247</v>
      </c>
      <c r="C142" s="24">
        <v>219</v>
      </c>
      <c r="D142" s="24">
        <v>25</v>
      </c>
      <c r="E142" s="17" t="s">
        <v>103</v>
      </c>
      <c r="F142" s="23" t="s">
        <v>337</v>
      </c>
    </row>
    <row r="143" spans="1:6" ht="33" customHeight="1" x14ac:dyDescent="0.25">
      <c r="A143" s="17">
        <v>43986</v>
      </c>
      <c r="B143" s="24">
        <v>748</v>
      </c>
      <c r="C143" s="24">
        <v>665</v>
      </c>
      <c r="D143" s="24">
        <v>109</v>
      </c>
      <c r="E143" s="17" t="s">
        <v>103</v>
      </c>
      <c r="F143" s="23" t="s">
        <v>338</v>
      </c>
    </row>
    <row r="144" spans="1:6" s="2" customFormat="1" ht="33" customHeight="1" x14ac:dyDescent="0.25">
      <c r="A144" s="17">
        <v>43987</v>
      </c>
      <c r="B144" s="24">
        <v>241</v>
      </c>
      <c r="C144" s="24">
        <v>213</v>
      </c>
      <c r="D144" s="24">
        <v>22</v>
      </c>
      <c r="E144" s="17" t="s">
        <v>12</v>
      </c>
      <c r="F144" s="23" t="s">
        <v>355</v>
      </c>
    </row>
    <row r="145" spans="1:6" s="2" customFormat="1" ht="33" customHeight="1" x14ac:dyDescent="0.25">
      <c r="A145" s="17">
        <v>43988</v>
      </c>
      <c r="B145" s="24">
        <v>271</v>
      </c>
      <c r="C145" s="24">
        <v>236</v>
      </c>
      <c r="D145" s="24">
        <v>21</v>
      </c>
      <c r="E145" s="17" t="s">
        <v>291</v>
      </c>
      <c r="F145" s="23"/>
    </row>
    <row r="146" spans="1:6" ht="33" customHeight="1" x14ac:dyDescent="0.25">
      <c r="A146" s="17">
        <v>43990</v>
      </c>
      <c r="B146" s="24">
        <v>722</v>
      </c>
      <c r="C146" s="24">
        <v>213</v>
      </c>
      <c r="D146" s="24">
        <v>41</v>
      </c>
      <c r="E146" s="17" t="s">
        <v>103</v>
      </c>
      <c r="F146" s="62" t="s">
        <v>349</v>
      </c>
    </row>
    <row r="147" spans="1:6" ht="33" customHeight="1" x14ac:dyDescent="0.25">
      <c r="A147" s="17">
        <v>43990</v>
      </c>
      <c r="B147" s="24">
        <v>327</v>
      </c>
      <c r="C147" s="24">
        <v>299</v>
      </c>
      <c r="D147" s="24">
        <v>31</v>
      </c>
      <c r="E147" s="24" t="s">
        <v>291</v>
      </c>
      <c r="F147" s="62" t="s">
        <v>350</v>
      </c>
    </row>
    <row r="148" spans="1:6" ht="33" customHeight="1" x14ac:dyDescent="0.25">
      <c r="A148" s="17">
        <v>43998</v>
      </c>
      <c r="B148" s="24">
        <v>1061</v>
      </c>
      <c r="C148" s="24">
        <v>918</v>
      </c>
      <c r="D148" s="24">
        <v>106</v>
      </c>
      <c r="E148" s="24" t="s">
        <v>103</v>
      </c>
      <c r="F148" s="62" t="s">
        <v>351</v>
      </c>
    </row>
    <row r="149" spans="1:6" ht="33" customHeight="1" x14ac:dyDescent="0.25">
      <c r="A149" s="17">
        <v>43999</v>
      </c>
      <c r="B149" s="24">
        <v>1091</v>
      </c>
      <c r="C149" s="24">
        <v>936</v>
      </c>
      <c r="D149" s="24">
        <v>112</v>
      </c>
      <c r="E149" s="24" t="s">
        <v>103</v>
      </c>
      <c r="F149" s="62" t="s">
        <v>352</v>
      </c>
    </row>
    <row r="150" spans="1:6" ht="33" customHeight="1" x14ac:dyDescent="0.25">
      <c r="A150" s="17">
        <v>44002</v>
      </c>
      <c r="B150" s="24">
        <v>1628</v>
      </c>
      <c r="C150" s="24">
        <v>1398</v>
      </c>
      <c r="D150" s="24">
        <v>92</v>
      </c>
      <c r="E150" s="24" t="s">
        <v>12</v>
      </c>
      <c r="F150" s="62" t="s">
        <v>353</v>
      </c>
    </row>
    <row r="151" spans="1:6" ht="33" customHeight="1" x14ac:dyDescent="0.25">
      <c r="A151" s="17">
        <v>44004</v>
      </c>
      <c r="B151" s="24">
        <v>441</v>
      </c>
      <c r="C151" s="24">
        <v>387</v>
      </c>
      <c r="D151" s="24">
        <v>70</v>
      </c>
      <c r="E151" s="24" t="s">
        <v>103</v>
      </c>
      <c r="F151" s="62" t="s">
        <v>354</v>
      </c>
    </row>
    <row r="152" spans="1:6" ht="33" customHeight="1" x14ac:dyDescent="0.25">
      <c r="A152" s="17">
        <v>44005</v>
      </c>
      <c r="B152" s="24">
        <v>3220</v>
      </c>
      <c r="C152" s="24">
        <v>2726</v>
      </c>
      <c r="D152" s="24">
        <v>700</v>
      </c>
      <c r="E152" s="24" t="s">
        <v>103</v>
      </c>
      <c r="F152" s="62" t="s">
        <v>390</v>
      </c>
    </row>
    <row r="153" spans="1:6" ht="33" customHeight="1" x14ac:dyDescent="0.25">
      <c r="A153" s="17">
        <v>44014</v>
      </c>
      <c r="B153" s="24">
        <v>2034</v>
      </c>
      <c r="C153" s="24">
        <v>1721</v>
      </c>
      <c r="D153" s="24">
        <v>284</v>
      </c>
      <c r="E153" s="24" t="s">
        <v>103</v>
      </c>
      <c r="F153" s="62" t="s">
        <v>391</v>
      </c>
    </row>
    <row r="154" spans="1:6" s="2" customFormat="1" ht="33" customHeight="1" x14ac:dyDescent="0.25">
      <c r="A154" s="17">
        <v>44022</v>
      </c>
      <c r="B154" s="24">
        <v>9423</v>
      </c>
      <c r="C154" s="24">
        <v>8046</v>
      </c>
      <c r="D154" s="24">
        <v>903</v>
      </c>
      <c r="E154" s="24"/>
      <c r="F154" s="62"/>
    </row>
    <row r="155" spans="1:6" ht="33" customHeight="1" x14ac:dyDescent="0.25">
      <c r="A155" s="17">
        <v>44025</v>
      </c>
      <c r="B155" s="24">
        <v>2205</v>
      </c>
      <c r="C155" s="95">
        <v>1862</v>
      </c>
      <c r="D155" s="24">
        <v>495</v>
      </c>
      <c r="E155" s="24" t="s">
        <v>103</v>
      </c>
      <c r="F155" s="62" t="s">
        <v>392</v>
      </c>
    </row>
    <row r="156" spans="1:6" ht="33" customHeight="1" x14ac:dyDescent="0.25">
      <c r="A156" s="17">
        <v>44027</v>
      </c>
      <c r="B156" s="24">
        <v>1635</v>
      </c>
      <c r="C156" s="95">
        <v>1316</v>
      </c>
      <c r="D156" s="24">
        <v>125</v>
      </c>
      <c r="E156" s="24" t="s">
        <v>103</v>
      </c>
      <c r="F156" s="62" t="s">
        <v>393</v>
      </c>
    </row>
    <row r="157" spans="1:6" ht="33" customHeight="1" x14ac:dyDescent="0.25">
      <c r="A157" s="17">
        <v>44028</v>
      </c>
      <c r="B157" s="24">
        <v>862</v>
      </c>
      <c r="C157" s="95">
        <v>776</v>
      </c>
      <c r="D157" s="24">
        <v>83</v>
      </c>
      <c r="E157" s="24" t="s">
        <v>103</v>
      </c>
      <c r="F157" s="62" t="s">
        <v>394</v>
      </c>
    </row>
    <row r="158" spans="1:6" ht="33" customHeight="1" x14ac:dyDescent="0.25">
      <c r="A158" s="17">
        <v>44031</v>
      </c>
      <c r="B158" s="24">
        <v>1877</v>
      </c>
      <c r="C158" s="95">
        <v>1554</v>
      </c>
      <c r="D158" s="24">
        <v>416</v>
      </c>
      <c r="E158" s="24" t="s">
        <v>103</v>
      </c>
      <c r="F158" s="62" t="s">
        <v>395</v>
      </c>
    </row>
    <row r="159" spans="1:6" ht="33" customHeight="1" x14ac:dyDescent="0.25">
      <c r="A159" s="17">
        <v>44034</v>
      </c>
      <c r="B159" s="95">
        <v>3916</v>
      </c>
      <c r="C159" s="95">
        <v>3504</v>
      </c>
      <c r="D159" s="95">
        <v>685</v>
      </c>
      <c r="E159" s="24" t="s">
        <v>103</v>
      </c>
      <c r="F159" s="62" t="s">
        <v>397</v>
      </c>
    </row>
    <row r="160" spans="1:6" ht="33" customHeight="1" x14ac:dyDescent="0.25">
      <c r="A160" s="17">
        <v>44039</v>
      </c>
      <c r="B160" s="95">
        <v>4310</v>
      </c>
      <c r="C160" s="95">
        <v>3720</v>
      </c>
      <c r="D160" s="95">
        <v>256</v>
      </c>
      <c r="E160" s="24" t="s">
        <v>103</v>
      </c>
      <c r="F160" s="62" t="s">
        <v>396</v>
      </c>
    </row>
    <row r="161" spans="1:6" ht="33" customHeight="1" x14ac:dyDescent="0.25">
      <c r="A161" s="17">
        <v>44040</v>
      </c>
      <c r="B161" s="95">
        <v>495</v>
      </c>
      <c r="C161" s="95">
        <v>449</v>
      </c>
      <c r="D161" s="95">
        <v>57</v>
      </c>
      <c r="E161" s="24" t="s">
        <v>103</v>
      </c>
      <c r="F161" s="62" t="s">
        <v>398</v>
      </c>
    </row>
    <row r="162" spans="1:6" ht="33" customHeight="1" x14ac:dyDescent="0.25">
      <c r="A162" s="17">
        <v>44040</v>
      </c>
      <c r="B162" s="95">
        <v>1716</v>
      </c>
      <c r="C162" s="95">
        <v>1531</v>
      </c>
      <c r="D162" s="95">
        <v>568</v>
      </c>
      <c r="E162" s="24" t="s">
        <v>103</v>
      </c>
      <c r="F162" s="62" t="s">
        <v>399</v>
      </c>
    </row>
    <row r="163" spans="1:6" ht="33" customHeight="1" x14ac:dyDescent="0.25">
      <c r="A163" s="17">
        <v>44041</v>
      </c>
      <c r="B163" s="95">
        <v>877</v>
      </c>
      <c r="C163" s="95">
        <v>794</v>
      </c>
      <c r="D163" s="95">
        <v>133</v>
      </c>
      <c r="E163" s="24" t="s">
        <v>103</v>
      </c>
      <c r="F163" s="62" t="s">
        <v>400</v>
      </c>
    </row>
    <row r="164" spans="1:6" ht="33" customHeight="1" x14ac:dyDescent="0.25">
      <c r="A164" s="17">
        <v>44046</v>
      </c>
      <c r="B164" s="96">
        <v>2365</v>
      </c>
      <c r="C164" s="95">
        <v>2082</v>
      </c>
      <c r="D164" s="95">
        <v>262</v>
      </c>
      <c r="E164" s="24" t="s">
        <v>103</v>
      </c>
      <c r="F164" s="62" t="s">
        <v>403</v>
      </c>
    </row>
    <row r="165" spans="1:6" ht="33" customHeight="1" x14ac:dyDescent="0.25">
      <c r="A165" s="17">
        <v>44047</v>
      </c>
      <c r="B165" s="95">
        <v>2195</v>
      </c>
      <c r="C165" s="95">
        <v>1852</v>
      </c>
      <c r="D165" s="95">
        <v>95</v>
      </c>
      <c r="E165" s="24" t="s">
        <v>103</v>
      </c>
      <c r="F165" s="62" t="s">
        <v>402</v>
      </c>
    </row>
    <row r="166" spans="1:6" ht="33" customHeight="1" x14ac:dyDescent="0.25">
      <c r="A166" s="17">
        <v>44049</v>
      </c>
      <c r="B166" s="95">
        <v>428</v>
      </c>
      <c r="C166" s="95">
        <v>344</v>
      </c>
      <c r="D166" s="95">
        <v>25</v>
      </c>
      <c r="E166" s="24" t="s">
        <v>103</v>
      </c>
      <c r="F166" s="62" t="s">
        <v>401</v>
      </c>
    </row>
    <row r="167" spans="1:6" ht="33" customHeight="1" x14ac:dyDescent="0.25">
      <c r="A167" s="17">
        <v>44049</v>
      </c>
      <c r="B167" s="95">
        <v>3621</v>
      </c>
      <c r="C167" s="95">
        <v>3255</v>
      </c>
      <c r="D167" s="95">
        <v>727</v>
      </c>
      <c r="E167" s="24" t="s">
        <v>103</v>
      </c>
      <c r="F167" s="62" t="s">
        <v>405</v>
      </c>
    </row>
    <row r="168" spans="1:6" ht="33" customHeight="1" x14ac:dyDescent="0.25">
      <c r="A168" s="17">
        <v>44055</v>
      </c>
      <c r="B168" s="95">
        <v>346</v>
      </c>
      <c r="C168" s="95">
        <v>298</v>
      </c>
      <c r="D168" s="95">
        <v>29</v>
      </c>
      <c r="E168" s="24" t="s">
        <v>12</v>
      </c>
      <c r="F168" s="62" t="s">
        <v>404</v>
      </c>
    </row>
    <row r="169" spans="1:6" ht="33" customHeight="1" x14ac:dyDescent="0.25">
      <c r="A169" s="17">
        <v>44057</v>
      </c>
      <c r="B169" s="95">
        <v>2819</v>
      </c>
      <c r="C169" s="95">
        <v>2497</v>
      </c>
      <c r="D169" s="95">
        <v>337</v>
      </c>
      <c r="E169" s="24" t="s">
        <v>103</v>
      </c>
      <c r="F169" s="62" t="s">
        <v>406</v>
      </c>
    </row>
    <row r="170" spans="1:6" ht="33" customHeight="1" x14ac:dyDescent="0.25">
      <c r="A170" s="17">
        <v>44057</v>
      </c>
      <c r="B170" s="95">
        <v>308</v>
      </c>
      <c r="C170" s="95">
        <v>267</v>
      </c>
      <c r="D170" s="95">
        <v>29</v>
      </c>
      <c r="E170" s="24" t="s">
        <v>12</v>
      </c>
      <c r="F170" s="62" t="s">
        <v>407</v>
      </c>
    </row>
    <row r="171" spans="1:6" ht="33" customHeight="1" x14ac:dyDescent="0.25">
      <c r="A171" s="17">
        <v>44061</v>
      </c>
      <c r="B171" s="95">
        <v>4593</v>
      </c>
      <c r="C171" s="24">
        <v>4061</v>
      </c>
      <c r="D171" s="24">
        <v>461</v>
      </c>
      <c r="E171" s="17" t="s">
        <v>103</v>
      </c>
      <c r="F171" s="62" t="s">
        <v>408</v>
      </c>
    </row>
    <row r="172" spans="1:6" ht="33" customHeight="1" x14ac:dyDescent="0.25">
      <c r="A172" s="17">
        <v>44062</v>
      </c>
      <c r="B172" s="95">
        <v>416</v>
      </c>
      <c r="C172" s="24">
        <v>349</v>
      </c>
      <c r="D172" s="24">
        <v>92</v>
      </c>
      <c r="E172" s="17" t="s">
        <v>12</v>
      </c>
      <c r="F172" s="62" t="s">
        <v>409</v>
      </c>
    </row>
    <row r="173" spans="1:6" ht="33" customHeight="1" x14ac:dyDescent="0.25">
      <c r="A173" s="17">
        <v>44062</v>
      </c>
      <c r="B173" s="95">
        <v>530</v>
      </c>
      <c r="C173" s="24">
        <v>451</v>
      </c>
      <c r="D173" s="24">
        <v>34</v>
      </c>
      <c r="E173" s="17" t="s">
        <v>12</v>
      </c>
      <c r="F173" s="62" t="s">
        <v>410</v>
      </c>
    </row>
    <row r="174" spans="1:6" ht="33" customHeight="1" x14ac:dyDescent="0.25">
      <c r="A174" s="17">
        <v>44063</v>
      </c>
      <c r="B174" s="95">
        <v>1270</v>
      </c>
      <c r="C174" s="24">
        <v>1085</v>
      </c>
      <c r="D174" s="24">
        <v>84</v>
      </c>
      <c r="E174" s="17" t="s">
        <v>103</v>
      </c>
      <c r="F174" s="62" t="s">
        <v>411</v>
      </c>
    </row>
    <row r="175" spans="1:6" ht="33" customHeight="1" x14ac:dyDescent="0.25">
      <c r="A175" s="17">
        <v>44067</v>
      </c>
      <c r="B175" s="95">
        <v>244</v>
      </c>
      <c r="C175" s="24">
        <v>208</v>
      </c>
      <c r="D175" s="24">
        <v>18</v>
      </c>
      <c r="E175" s="17" t="s">
        <v>12</v>
      </c>
      <c r="F175" s="62" t="s">
        <v>412</v>
      </c>
    </row>
    <row r="176" spans="1:6" ht="33" customHeight="1" x14ac:dyDescent="0.25">
      <c r="A176" s="17">
        <v>44068</v>
      </c>
      <c r="B176" s="95">
        <v>520</v>
      </c>
      <c r="C176" s="24">
        <v>451</v>
      </c>
      <c r="D176" s="24">
        <v>29</v>
      </c>
      <c r="E176" s="17" t="s">
        <v>12</v>
      </c>
      <c r="F176" s="62" t="s">
        <v>413</v>
      </c>
    </row>
    <row r="177" spans="1:6" ht="33" customHeight="1" x14ac:dyDescent="0.25">
      <c r="A177" s="17">
        <v>44068</v>
      </c>
      <c r="B177" s="95">
        <v>3182</v>
      </c>
      <c r="C177" s="24">
        <v>2892</v>
      </c>
      <c r="D177" s="24">
        <v>406</v>
      </c>
      <c r="E177" s="17" t="s">
        <v>103</v>
      </c>
      <c r="F177" s="62" t="s">
        <v>414</v>
      </c>
    </row>
    <row r="178" spans="1:6" ht="33" customHeight="1" x14ac:dyDescent="0.25">
      <c r="A178" s="17">
        <v>44069</v>
      </c>
      <c r="B178" s="95">
        <v>510</v>
      </c>
      <c r="C178" s="24">
        <v>455</v>
      </c>
      <c r="D178" s="24">
        <v>35</v>
      </c>
      <c r="E178" s="17" t="s">
        <v>12</v>
      </c>
      <c r="F178" s="62" t="s">
        <v>415</v>
      </c>
    </row>
    <row r="179" spans="1:6" ht="33" customHeight="1" x14ac:dyDescent="0.25">
      <c r="A179" s="17">
        <v>44070</v>
      </c>
      <c r="B179" s="95">
        <v>690</v>
      </c>
      <c r="C179" s="24">
        <v>611</v>
      </c>
      <c r="D179" s="24">
        <v>42</v>
      </c>
      <c r="E179" s="17" t="s">
        <v>103</v>
      </c>
      <c r="F179" s="62" t="s">
        <v>416</v>
      </c>
    </row>
    <row r="180" spans="1:6" ht="33" customHeight="1" x14ac:dyDescent="0.25">
      <c r="A180" s="17">
        <v>44074</v>
      </c>
      <c r="B180" s="95">
        <v>442</v>
      </c>
      <c r="C180" s="24">
        <v>397</v>
      </c>
      <c r="D180" s="24">
        <v>63</v>
      </c>
      <c r="E180" s="17" t="s">
        <v>12</v>
      </c>
      <c r="F180" s="62" t="s">
        <v>498</v>
      </c>
    </row>
    <row r="181" spans="1:6" ht="33" customHeight="1" x14ac:dyDescent="0.25">
      <c r="A181" s="17">
        <v>44075</v>
      </c>
      <c r="B181" s="95">
        <v>427</v>
      </c>
      <c r="C181" s="24">
        <v>375</v>
      </c>
      <c r="D181" s="24">
        <v>32</v>
      </c>
      <c r="E181" s="17" t="s">
        <v>103</v>
      </c>
      <c r="F181" s="62" t="s">
        <v>497</v>
      </c>
    </row>
    <row r="182" spans="1:6" s="2" customFormat="1" ht="33" customHeight="1" x14ac:dyDescent="0.25">
      <c r="A182" s="17">
        <v>44076</v>
      </c>
      <c r="B182" s="95">
        <v>316</v>
      </c>
      <c r="C182" s="24">
        <v>272</v>
      </c>
      <c r="D182" s="24">
        <v>27</v>
      </c>
      <c r="E182" s="17" t="s">
        <v>291</v>
      </c>
      <c r="F182" s="62" t="s">
        <v>496</v>
      </c>
    </row>
    <row r="183" spans="1:6" ht="33" customHeight="1" x14ac:dyDescent="0.25">
      <c r="A183" s="17">
        <v>44076</v>
      </c>
      <c r="B183" s="95">
        <v>263</v>
      </c>
      <c r="C183" s="24">
        <v>233</v>
      </c>
      <c r="D183" s="24">
        <v>30</v>
      </c>
      <c r="E183" s="17" t="s">
        <v>12</v>
      </c>
      <c r="F183" s="62" t="s">
        <v>495</v>
      </c>
    </row>
    <row r="184" spans="1:6" ht="33" customHeight="1" x14ac:dyDescent="0.25">
      <c r="A184" s="17">
        <v>44077</v>
      </c>
      <c r="B184" s="95">
        <v>1267</v>
      </c>
      <c r="C184" s="24">
        <v>1175</v>
      </c>
      <c r="D184" s="24">
        <v>59</v>
      </c>
      <c r="E184" s="17" t="s">
        <v>103</v>
      </c>
      <c r="F184" s="62" t="s">
        <v>494</v>
      </c>
    </row>
    <row r="185" spans="1:6" ht="33" customHeight="1" x14ac:dyDescent="0.25">
      <c r="A185" s="17">
        <v>44077</v>
      </c>
      <c r="B185" s="95">
        <v>636</v>
      </c>
      <c r="C185" s="24">
        <v>511</v>
      </c>
      <c r="D185" s="24">
        <v>66</v>
      </c>
      <c r="E185" s="17" t="s">
        <v>12</v>
      </c>
      <c r="F185" s="62" t="s">
        <v>493</v>
      </c>
    </row>
    <row r="186" spans="1:6" ht="33" customHeight="1" x14ac:dyDescent="0.25">
      <c r="A186" s="17">
        <v>44081</v>
      </c>
      <c r="B186" s="95">
        <v>249</v>
      </c>
      <c r="C186" s="24">
        <v>367</v>
      </c>
      <c r="D186" s="24">
        <v>21</v>
      </c>
      <c r="E186" s="17" t="s">
        <v>103</v>
      </c>
      <c r="F186" s="62" t="s">
        <v>492</v>
      </c>
    </row>
    <row r="187" spans="1:6" s="2" customFormat="1" ht="33" customHeight="1" x14ac:dyDescent="0.25">
      <c r="A187" s="17">
        <v>44081</v>
      </c>
      <c r="B187" s="95">
        <v>442</v>
      </c>
      <c r="C187" s="24">
        <v>197</v>
      </c>
      <c r="D187" s="24">
        <v>24</v>
      </c>
      <c r="E187" s="17" t="s">
        <v>12</v>
      </c>
      <c r="F187" s="62" t="s">
        <v>523</v>
      </c>
    </row>
    <row r="188" spans="1:6" ht="33" customHeight="1" x14ac:dyDescent="0.25">
      <c r="A188" s="17">
        <v>44081</v>
      </c>
      <c r="B188" s="95">
        <v>2010</v>
      </c>
      <c r="C188" s="24">
        <v>1830</v>
      </c>
      <c r="D188" s="24">
        <v>277</v>
      </c>
      <c r="E188" s="17" t="s">
        <v>103</v>
      </c>
      <c r="F188" s="62" t="s">
        <v>491</v>
      </c>
    </row>
    <row r="189" spans="1:6" ht="33" customHeight="1" x14ac:dyDescent="0.25">
      <c r="A189" s="17">
        <v>44083</v>
      </c>
      <c r="B189" s="95">
        <v>1915</v>
      </c>
      <c r="C189" s="24">
        <v>1770</v>
      </c>
      <c r="D189" s="24">
        <v>169</v>
      </c>
      <c r="E189" s="17" t="s">
        <v>103</v>
      </c>
      <c r="F189" s="62" t="s">
        <v>490</v>
      </c>
    </row>
    <row r="190" spans="1:6" ht="33" customHeight="1" x14ac:dyDescent="0.25">
      <c r="A190" s="17">
        <v>44083</v>
      </c>
      <c r="B190" s="95">
        <v>341</v>
      </c>
      <c r="C190" s="24">
        <v>279</v>
      </c>
      <c r="D190" s="24">
        <v>15</v>
      </c>
      <c r="E190" s="17" t="s">
        <v>12</v>
      </c>
      <c r="F190" s="62" t="s">
        <v>489</v>
      </c>
    </row>
    <row r="191" spans="1:6" ht="33" customHeight="1" x14ac:dyDescent="0.25">
      <c r="A191" s="17">
        <v>44084</v>
      </c>
      <c r="B191" s="95">
        <v>421</v>
      </c>
      <c r="C191" s="24">
        <v>352</v>
      </c>
      <c r="D191" s="24">
        <v>20</v>
      </c>
      <c r="E191" s="17" t="s">
        <v>103</v>
      </c>
      <c r="F191" s="62" t="s">
        <v>488</v>
      </c>
    </row>
    <row r="192" spans="1:6" ht="33" customHeight="1" x14ac:dyDescent="0.25">
      <c r="A192" s="17">
        <v>44090</v>
      </c>
      <c r="B192" s="95">
        <v>354</v>
      </c>
      <c r="C192" s="24">
        <v>296</v>
      </c>
      <c r="D192" s="24">
        <v>13</v>
      </c>
      <c r="E192" s="17"/>
      <c r="F192" s="62" t="s">
        <v>500</v>
      </c>
    </row>
    <row r="193" spans="1:6" ht="33" customHeight="1" x14ac:dyDescent="0.25">
      <c r="A193" s="17">
        <v>44091</v>
      </c>
      <c r="B193" s="95">
        <v>4986</v>
      </c>
      <c r="C193" s="24">
        <v>4645</v>
      </c>
      <c r="D193" s="24">
        <v>75</v>
      </c>
      <c r="E193" s="17" t="s">
        <v>103</v>
      </c>
      <c r="F193" s="62" t="s">
        <v>501</v>
      </c>
    </row>
    <row r="194" spans="1:6" ht="33" customHeight="1" x14ac:dyDescent="0.25">
      <c r="A194" s="17">
        <v>44092</v>
      </c>
      <c r="B194" s="95">
        <v>1206</v>
      </c>
      <c r="C194" s="24">
        <v>1029</v>
      </c>
      <c r="D194" s="24">
        <v>132</v>
      </c>
      <c r="E194" s="17" t="s">
        <v>103</v>
      </c>
      <c r="F194" s="62" t="s">
        <v>502</v>
      </c>
    </row>
    <row r="195" spans="1:6" ht="33" customHeight="1" x14ac:dyDescent="0.25">
      <c r="A195" s="17">
        <v>44092</v>
      </c>
      <c r="B195" s="95">
        <v>11224</v>
      </c>
      <c r="C195" s="24">
        <v>9341</v>
      </c>
      <c r="D195" s="24">
        <v>308</v>
      </c>
      <c r="E195" s="17"/>
      <c r="F195" s="62" t="s">
        <v>503</v>
      </c>
    </row>
    <row r="196" spans="1:6" ht="33" customHeight="1" x14ac:dyDescent="0.25">
      <c r="A196" s="17">
        <v>44095</v>
      </c>
      <c r="B196" s="95">
        <v>587</v>
      </c>
      <c r="C196" s="24">
        <v>506</v>
      </c>
      <c r="D196" s="24">
        <v>27</v>
      </c>
      <c r="E196" s="17" t="s">
        <v>12</v>
      </c>
      <c r="F196" s="62" t="s">
        <v>504</v>
      </c>
    </row>
    <row r="197" spans="1:6" ht="33" customHeight="1" x14ac:dyDescent="0.25">
      <c r="A197" s="17">
        <v>44095</v>
      </c>
      <c r="B197" s="95">
        <v>1548</v>
      </c>
      <c r="C197" s="24">
        <v>1374</v>
      </c>
      <c r="D197" s="24">
        <v>73</v>
      </c>
      <c r="E197" s="17" t="s">
        <v>103</v>
      </c>
      <c r="F197" s="62" t="s">
        <v>505</v>
      </c>
    </row>
    <row r="198" spans="1:6" ht="33" customHeight="1" x14ac:dyDescent="0.25">
      <c r="A198" s="17">
        <v>44095</v>
      </c>
      <c r="B198" s="95">
        <v>845</v>
      </c>
      <c r="C198" s="24">
        <v>717</v>
      </c>
      <c r="D198" s="24">
        <v>56</v>
      </c>
      <c r="E198" s="17" t="s">
        <v>103</v>
      </c>
      <c r="F198" s="62" t="s">
        <v>506</v>
      </c>
    </row>
    <row r="199" spans="1:6" ht="33" customHeight="1" x14ac:dyDescent="0.25">
      <c r="A199" s="17">
        <v>44098</v>
      </c>
      <c r="B199" s="95">
        <v>8901</v>
      </c>
      <c r="C199" s="24">
        <v>8073</v>
      </c>
      <c r="D199" s="24">
        <v>1213</v>
      </c>
      <c r="E199" s="17" t="s">
        <v>103</v>
      </c>
      <c r="F199" s="62" t="s">
        <v>507</v>
      </c>
    </row>
    <row r="200" spans="1:6" ht="33" customHeight="1" x14ac:dyDescent="0.25">
      <c r="A200" s="17">
        <v>44103</v>
      </c>
      <c r="B200" s="95">
        <v>5182</v>
      </c>
      <c r="C200" s="24">
        <v>4408</v>
      </c>
      <c r="D200" s="86">
        <v>601</v>
      </c>
      <c r="E200" s="17" t="s">
        <v>103</v>
      </c>
      <c r="F200" s="62" t="s">
        <v>508</v>
      </c>
    </row>
    <row r="201" spans="1:6" ht="33" customHeight="1" x14ac:dyDescent="0.25">
      <c r="A201" s="17">
        <v>44103</v>
      </c>
      <c r="B201" s="95">
        <v>534</v>
      </c>
      <c r="C201" s="24">
        <v>465</v>
      </c>
      <c r="D201" s="24">
        <v>25</v>
      </c>
      <c r="E201" s="17" t="s">
        <v>103</v>
      </c>
      <c r="F201" s="62" t="s">
        <v>509</v>
      </c>
    </row>
    <row r="202" spans="1:6" ht="33" customHeight="1" x14ac:dyDescent="0.25">
      <c r="A202" s="17">
        <v>44105</v>
      </c>
      <c r="B202" s="95">
        <v>804</v>
      </c>
      <c r="C202" s="95">
        <v>687</v>
      </c>
      <c r="D202" s="95">
        <v>77</v>
      </c>
      <c r="E202" s="17" t="s">
        <v>103</v>
      </c>
      <c r="F202" s="62" t="s">
        <v>510</v>
      </c>
    </row>
    <row r="203" spans="1:6" ht="33" customHeight="1" x14ac:dyDescent="0.25">
      <c r="A203" s="17">
        <v>44105</v>
      </c>
      <c r="B203" s="95">
        <v>440</v>
      </c>
      <c r="C203" s="95">
        <v>365</v>
      </c>
      <c r="D203" s="95">
        <v>38</v>
      </c>
      <c r="E203" s="17" t="s">
        <v>12</v>
      </c>
      <c r="F203" s="62" t="s">
        <v>511</v>
      </c>
    </row>
    <row r="204" spans="1:6" ht="33" customHeight="1" x14ac:dyDescent="0.25">
      <c r="A204" s="17">
        <v>44105</v>
      </c>
      <c r="B204" s="95">
        <v>782</v>
      </c>
      <c r="C204" s="95">
        <v>654</v>
      </c>
      <c r="D204" s="86">
        <v>67</v>
      </c>
      <c r="E204" s="17" t="s">
        <v>103</v>
      </c>
      <c r="F204" s="62" t="s">
        <v>512</v>
      </c>
    </row>
    <row r="205" spans="1:6" ht="33" customHeight="1" x14ac:dyDescent="0.25">
      <c r="A205" s="17">
        <v>44106</v>
      </c>
      <c r="B205" s="95">
        <v>849</v>
      </c>
      <c r="C205" s="95">
        <v>753</v>
      </c>
      <c r="D205" s="95">
        <v>41</v>
      </c>
      <c r="E205" s="17" t="s">
        <v>103</v>
      </c>
      <c r="F205" s="62" t="s">
        <v>513</v>
      </c>
    </row>
    <row r="206" spans="1:6" ht="33" customHeight="1" x14ac:dyDescent="0.25">
      <c r="A206" s="17">
        <v>44107</v>
      </c>
      <c r="B206" s="95">
        <v>352</v>
      </c>
      <c r="C206" s="95">
        <v>286</v>
      </c>
      <c r="D206" s="95">
        <v>14</v>
      </c>
      <c r="E206" s="17" t="s">
        <v>12</v>
      </c>
      <c r="F206" s="62" t="s">
        <v>514</v>
      </c>
    </row>
    <row r="207" spans="1:6" s="2" customFormat="1" ht="33" customHeight="1" x14ac:dyDescent="0.25">
      <c r="A207" s="17">
        <v>44110</v>
      </c>
      <c r="B207" s="95">
        <v>8519</v>
      </c>
      <c r="C207" s="95">
        <v>7805</v>
      </c>
      <c r="D207" s="95">
        <v>490</v>
      </c>
      <c r="E207" s="17" t="s">
        <v>103</v>
      </c>
      <c r="F207" s="62" t="s">
        <v>515</v>
      </c>
    </row>
    <row r="208" spans="1:6" ht="33" customHeight="1" x14ac:dyDescent="0.25">
      <c r="A208" s="17">
        <v>44112</v>
      </c>
      <c r="B208" s="95">
        <v>944</v>
      </c>
      <c r="C208" s="95">
        <v>832</v>
      </c>
      <c r="D208" s="95">
        <v>71</v>
      </c>
      <c r="E208" s="17" t="s">
        <v>103</v>
      </c>
      <c r="F208" s="62" t="s">
        <v>516</v>
      </c>
    </row>
    <row r="209" spans="1:6" ht="33" customHeight="1" x14ac:dyDescent="0.25">
      <c r="A209" s="17">
        <v>44112</v>
      </c>
      <c r="B209" s="95">
        <v>2275</v>
      </c>
      <c r="C209" s="95">
        <v>1953</v>
      </c>
      <c r="D209" s="95">
        <v>224</v>
      </c>
      <c r="E209" s="17" t="s">
        <v>103</v>
      </c>
      <c r="F209" s="62" t="s">
        <v>517</v>
      </c>
    </row>
    <row r="210" spans="1:6" ht="33" customHeight="1" x14ac:dyDescent="0.25">
      <c r="A210" s="17">
        <v>44113</v>
      </c>
      <c r="B210" s="95">
        <v>1677</v>
      </c>
      <c r="C210" s="95">
        <v>1456</v>
      </c>
      <c r="D210" s="95">
        <v>78</v>
      </c>
      <c r="E210" s="17" t="s">
        <v>103</v>
      </c>
      <c r="F210" s="62" t="s">
        <v>518</v>
      </c>
    </row>
    <row r="211" spans="1:6" ht="33" customHeight="1" x14ac:dyDescent="0.25">
      <c r="A211" s="17">
        <v>44113</v>
      </c>
      <c r="B211" s="95">
        <v>1632</v>
      </c>
      <c r="C211" s="95">
        <v>1392</v>
      </c>
      <c r="D211" s="95">
        <v>197</v>
      </c>
      <c r="E211" s="17" t="s">
        <v>291</v>
      </c>
      <c r="F211" s="62" t="s">
        <v>519</v>
      </c>
    </row>
    <row r="212" spans="1:6" ht="33" customHeight="1" x14ac:dyDescent="0.25">
      <c r="A212" s="17">
        <v>44113</v>
      </c>
      <c r="B212" s="95">
        <v>241</v>
      </c>
      <c r="C212" s="95">
        <v>210</v>
      </c>
      <c r="D212" s="95">
        <v>11</v>
      </c>
      <c r="E212" s="17" t="s">
        <v>12</v>
      </c>
      <c r="F212" s="62" t="s">
        <v>520</v>
      </c>
    </row>
    <row r="213" spans="1:6" ht="33" customHeight="1" x14ac:dyDescent="0.25">
      <c r="A213" s="17">
        <v>44114</v>
      </c>
      <c r="B213" s="95">
        <v>4692</v>
      </c>
      <c r="C213" s="95">
        <v>4068</v>
      </c>
      <c r="D213" s="95">
        <v>49</v>
      </c>
      <c r="E213" s="17" t="s">
        <v>291</v>
      </c>
      <c r="F213" s="62" t="s">
        <v>521</v>
      </c>
    </row>
    <row r="214" spans="1:6" ht="33" customHeight="1" x14ac:dyDescent="0.25">
      <c r="A214" s="17">
        <v>44116</v>
      </c>
      <c r="B214" s="95">
        <v>5995</v>
      </c>
      <c r="C214" s="95">
        <v>5450</v>
      </c>
      <c r="D214" s="95">
        <v>144</v>
      </c>
      <c r="E214" s="17" t="s">
        <v>103</v>
      </c>
      <c r="F214" s="62" t="s">
        <v>499</v>
      </c>
    </row>
    <row r="215" spans="1:6" ht="33" customHeight="1" x14ac:dyDescent="0.25">
      <c r="A215" s="17">
        <v>44117</v>
      </c>
      <c r="B215" s="95">
        <v>3480</v>
      </c>
      <c r="C215" s="95">
        <v>3072</v>
      </c>
      <c r="D215" s="95">
        <v>441</v>
      </c>
      <c r="E215" s="17" t="s">
        <v>103</v>
      </c>
      <c r="F215" s="62" t="s">
        <v>522</v>
      </c>
    </row>
    <row r="216" spans="1:6" ht="33" customHeight="1" x14ac:dyDescent="0.25">
      <c r="A216" s="17">
        <v>44117</v>
      </c>
      <c r="B216" s="95">
        <v>1288</v>
      </c>
      <c r="C216" s="95">
        <v>1110</v>
      </c>
      <c r="D216" s="95">
        <v>88</v>
      </c>
      <c r="E216" s="17" t="s">
        <v>103</v>
      </c>
      <c r="F216" s="62" t="s">
        <v>711</v>
      </c>
    </row>
    <row r="217" spans="1:6" ht="33" customHeight="1" x14ac:dyDescent="0.25">
      <c r="A217" s="17">
        <v>44119</v>
      </c>
      <c r="B217" s="95">
        <v>2566</v>
      </c>
      <c r="C217" s="95">
        <v>2202</v>
      </c>
      <c r="D217" s="95">
        <v>247</v>
      </c>
      <c r="E217" s="17" t="s">
        <v>103</v>
      </c>
      <c r="F217" s="62" t="s">
        <v>712</v>
      </c>
    </row>
    <row r="218" spans="1:6" ht="33" customHeight="1" x14ac:dyDescent="0.25">
      <c r="A218" s="17">
        <v>44120</v>
      </c>
      <c r="B218" s="95">
        <v>2277</v>
      </c>
      <c r="C218" s="95">
        <v>1982</v>
      </c>
      <c r="D218" s="95">
        <v>316</v>
      </c>
      <c r="E218" s="17" t="s">
        <v>103</v>
      </c>
      <c r="F218" s="62" t="s">
        <v>713</v>
      </c>
    </row>
    <row r="219" spans="1:6" ht="33" customHeight="1" x14ac:dyDescent="0.25">
      <c r="A219" s="17">
        <v>44123</v>
      </c>
      <c r="B219" s="95">
        <v>445</v>
      </c>
      <c r="C219" s="95">
        <v>377</v>
      </c>
      <c r="D219" s="95">
        <v>31</v>
      </c>
      <c r="E219" s="17" t="s">
        <v>12</v>
      </c>
      <c r="F219" s="62" t="s">
        <v>714</v>
      </c>
    </row>
    <row r="220" spans="1:6" ht="33" customHeight="1" x14ac:dyDescent="0.25">
      <c r="A220" s="17">
        <v>44124</v>
      </c>
      <c r="B220" s="95">
        <v>2749</v>
      </c>
      <c r="C220" s="95">
        <v>2487</v>
      </c>
      <c r="D220" s="95">
        <v>189</v>
      </c>
      <c r="E220" s="17" t="s">
        <v>103</v>
      </c>
      <c r="F220" s="62" t="s">
        <v>715</v>
      </c>
    </row>
    <row r="221" spans="1:6" ht="33" customHeight="1" x14ac:dyDescent="0.25">
      <c r="A221" s="17">
        <v>44127</v>
      </c>
      <c r="B221" s="95">
        <v>2828</v>
      </c>
      <c r="C221" s="95">
        <v>2316</v>
      </c>
      <c r="D221" s="95">
        <v>318</v>
      </c>
      <c r="E221" s="17" t="s">
        <v>103</v>
      </c>
      <c r="F221" s="62" t="s">
        <v>788</v>
      </c>
    </row>
    <row r="222" spans="1:6" ht="33" customHeight="1" x14ac:dyDescent="0.25">
      <c r="A222" s="17">
        <v>44131</v>
      </c>
      <c r="B222" s="95">
        <v>678</v>
      </c>
      <c r="C222" s="95">
        <v>560</v>
      </c>
      <c r="D222" s="95">
        <v>38</v>
      </c>
      <c r="E222" s="17" t="s">
        <v>103</v>
      </c>
      <c r="F222" s="62" t="s">
        <v>789</v>
      </c>
    </row>
    <row r="223" spans="1:6" ht="33" customHeight="1" x14ac:dyDescent="0.25">
      <c r="A223" s="17">
        <v>44138</v>
      </c>
      <c r="B223" s="95">
        <v>1135</v>
      </c>
      <c r="C223" s="95">
        <v>971</v>
      </c>
      <c r="D223" s="95">
        <v>31</v>
      </c>
      <c r="E223" s="17" t="s">
        <v>103</v>
      </c>
      <c r="F223" s="62" t="s">
        <v>790</v>
      </c>
    </row>
    <row r="224" spans="1:6" ht="33" customHeight="1" x14ac:dyDescent="0.25">
      <c r="A224" s="17">
        <v>44141</v>
      </c>
      <c r="B224" s="95">
        <v>727</v>
      </c>
      <c r="C224" s="95">
        <v>613</v>
      </c>
      <c r="D224" s="95">
        <v>29</v>
      </c>
      <c r="E224" s="17" t="s">
        <v>103</v>
      </c>
      <c r="F224" s="62" t="s">
        <v>791</v>
      </c>
    </row>
    <row r="225" spans="1:6" ht="33" customHeight="1" x14ac:dyDescent="0.25">
      <c r="A225" s="17">
        <v>44145</v>
      </c>
      <c r="B225" s="95">
        <v>2386</v>
      </c>
      <c r="C225" s="95">
        <v>2085</v>
      </c>
      <c r="D225" s="95">
        <v>210</v>
      </c>
      <c r="E225" s="17" t="s">
        <v>103</v>
      </c>
      <c r="F225" s="62" t="s">
        <v>792</v>
      </c>
    </row>
    <row r="226" spans="1:6" ht="33" customHeight="1" x14ac:dyDescent="0.25">
      <c r="A226" s="17">
        <v>44146</v>
      </c>
      <c r="B226" s="95">
        <v>483</v>
      </c>
      <c r="C226" s="95">
        <v>423</v>
      </c>
      <c r="D226" s="95">
        <v>8</v>
      </c>
      <c r="E226" s="17" t="s">
        <v>103</v>
      </c>
      <c r="F226" s="62" t="s">
        <v>793</v>
      </c>
    </row>
    <row r="227" spans="1:6" ht="33" customHeight="1" x14ac:dyDescent="0.25">
      <c r="A227" s="17">
        <v>44147</v>
      </c>
      <c r="B227" s="95">
        <v>593</v>
      </c>
      <c r="C227" s="95">
        <v>516</v>
      </c>
      <c r="D227" s="95">
        <v>25</v>
      </c>
      <c r="E227" s="17" t="s">
        <v>103</v>
      </c>
      <c r="F227" s="62" t="s">
        <v>794</v>
      </c>
    </row>
    <row r="228" spans="1:6" ht="33" customHeight="1" x14ac:dyDescent="0.25">
      <c r="A228" s="17">
        <v>44148</v>
      </c>
      <c r="B228" s="95">
        <v>276</v>
      </c>
      <c r="C228" s="95">
        <v>254</v>
      </c>
      <c r="D228" s="95">
        <v>6</v>
      </c>
      <c r="E228" s="17" t="s">
        <v>12</v>
      </c>
      <c r="F228" s="62" t="s">
        <v>795</v>
      </c>
    </row>
    <row r="229" spans="1:6" ht="33" customHeight="1" x14ac:dyDescent="0.25">
      <c r="A229" s="17">
        <v>44149</v>
      </c>
      <c r="B229" s="95">
        <v>1417</v>
      </c>
      <c r="C229" s="95">
        <v>1175</v>
      </c>
      <c r="D229" s="95">
        <v>72</v>
      </c>
      <c r="E229" s="17" t="s">
        <v>291</v>
      </c>
      <c r="F229" s="62" t="s">
        <v>796</v>
      </c>
    </row>
    <row r="230" spans="1:6" ht="33" customHeight="1" x14ac:dyDescent="0.25">
      <c r="A230" s="17">
        <v>44151</v>
      </c>
      <c r="B230" s="95">
        <v>525</v>
      </c>
      <c r="C230" s="95">
        <v>460</v>
      </c>
      <c r="D230" s="95">
        <v>34</v>
      </c>
      <c r="E230" s="17" t="s">
        <v>291</v>
      </c>
      <c r="F230" s="62" t="s">
        <v>800</v>
      </c>
    </row>
    <row r="231" spans="1:6" ht="33" customHeight="1" x14ac:dyDescent="0.25">
      <c r="A231" s="17">
        <v>44153</v>
      </c>
      <c r="B231" s="95">
        <v>2194</v>
      </c>
      <c r="C231" s="95">
        <v>1964</v>
      </c>
      <c r="D231" s="95">
        <v>106</v>
      </c>
      <c r="E231" s="17" t="s">
        <v>103</v>
      </c>
      <c r="F231" s="62" t="s">
        <v>801</v>
      </c>
    </row>
    <row r="232" spans="1:6" ht="33" customHeight="1" x14ac:dyDescent="0.25">
      <c r="A232" s="17">
        <v>44154</v>
      </c>
      <c r="B232" s="95">
        <v>1759</v>
      </c>
      <c r="C232" s="95">
        <v>1520</v>
      </c>
      <c r="D232" s="95">
        <v>149</v>
      </c>
      <c r="E232" s="17" t="s">
        <v>103</v>
      </c>
      <c r="F232" s="62" t="s">
        <v>802</v>
      </c>
    </row>
    <row r="233" spans="1:6" ht="33" customHeight="1" x14ac:dyDescent="0.25">
      <c r="A233" s="17">
        <v>44158</v>
      </c>
      <c r="B233" s="95">
        <v>1246</v>
      </c>
      <c r="C233" s="95">
        <v>1088</v>
      </c>
      <c r="D233" s="95">
        <v>88</v>
      </c>
      <c r="E233" s="17" t="s">
        <v>103</v>
      </c>
      <c r="F233" s="62" t="s">
        <v>803</v>
      </c>
    </row>
    <row r="234" spans="1:6" ht="33" customHeight="1" x14ac:dyDescent="0.25">
      <c r="A234" s="17">
        <v>44159</v>
      </c>
      <c r="B234" s="95">
        <v>363</v>
      </c>
      <c r="C234" s="95">
        <v>329</v>
      </c>
      <c r="D234" s="95">
        <v>32</v>
      </c>
      <c r="E234" s="17" t="s">
        <v>12</v>
      </c>
      <c r="F234" s="62" t="s">
        <v>804</v>
      </c>
    </row>
    <row r="235" spans="1:6" s="2" customFormat="1" ht="33" customHeight="1" x14ac:dyDescent="0.25">
      <c r="A235" s="17">
        <v>44160</v>
      </c>
      <c r="B235" s="95">
        <v>878</v>
      </c>
      <c r="C235" s="95">
        <v>809</v>
      </c>
      <c r="D235" s="95">
        <v>52</v>
      </c>
      <c r="E235" s="17" t="s">
        <v>103</v>
      </c>
      <c r="F235" s="62" t="s">
        <v>846</v>
      </c>
    </row>
    <row r="236" spans="1:6" s="2" customFormat="1" ht="33" customHeight="1" x14ac:dyDescent="0.25">
      <c r="A236" s="17">
        <v>44161</v>
      </c>
      <c r="B236" s="95">
        <v>3393</v>
      </c>
      <c r="C236" s="95">
        <v>2803</v>
      </c>
      <c r="D236" s="95">
        <v>442</v>
      </c>
      <c r="E236" s="17" t="s">
        <v>103</v>
      </c>
      <c r="F236" s="62" t="s">
        <v>847</v>
      </c>
    </row>
    <row r="237" spans="1:6" s="2" customFormat="1" ht="33" customHeight="1" x14ac:dyDescent="0.25">
      <c r="A237" s="17">
        <v>44161</v>
      </c>
      <c r="B237" s="95">
        <v>756</v>
      </c>
      <c r="C237" s="95">
        <v>679</v>
      </c>
      <c r="D237" s="95">
        <v>50</v>
      </c>
      <c r="E237" s="17" t="s">
        <v>103</v>
      </c>
      <c r="F237" s="62" t="s">
        <v>955</v>
      </c>
    </row>
    <row r="238" spans="1:6" ht="33" customHeight="1" x14ac:dyDescent="0.25">
      <c r="A238" s="17">
        <v>44162</v>
      </c>
      <c r="B238" s="95">
        <v>923</v>
      </c>
      <c r="C238" s="95">
        <v>807</v>
      </c>
      <c r="D238" s="95">
        <v>54</v>
      </c>
      <c r="E238" s="17" t="s">
        <v>103</v>
      </c>
      <c r="F238" s="62" t="s">
        <v>845</v>
      </c>
    </row>
    <row r="239" spans="1:6" ht="33" customHeight="1" x14ac:dyDescent="0.25">
      <c r="A239" s="17">
        <v>44168</v>
      </c>
      <c r="B239" s="95">
        <v>373</v>
      </c>
      <c r="C239" s="95">
        <v>315</v>
      </c>
      <c r="D239" s="95">
        <v>12</v>
      </c>
      <c r="E239" s="17" t="s">
        <v>103</v>
      </c>
      <c r="F239" s="62" t="s">
        <v>858</v>
      </c>
    </row>
    <row r="240" spans="1:6" ht="33" customHeight="1" x14ac:dyDescent="0.25">
      <c r="A240" s="17">
        <v>44174</v>
      </c>
      <c r="B240" s="95">
        <v>715</v>
      </c>
      <c r="C240" s="95">
        <v>628</v>
      </c>
      <c r="D240" s="95">
        <v>25</v>
      </c>
      <c r="E240" s="17" t="s">
        <v>103</v>
      </c>
      <c r="F240" s="62" t="s">
        <v>859</v>
      </c>
    </row>
    <row r="241" spans="1:6" ht="33" customHeight="1" x14ac:dyDescent="0.25">
      <c r="A241" s="17">
        <v>44175</v>
      </c>
      <c r="B241" s="95">
        <v>711</v>
      </c>
      <c r="C241" s="95">
        <v>621</v>
      </c>
      <c r="D241" s="95">
        <v>23</v>
      </c>
      <c r="E241" s="17" t="s">
        <v>12</v>
      </c>
      <c r="F241" s="62" t="s">
        <v>860</v>
      </c>
    </row>
    <row r="242" spans="1:6" ht="33" customHeight="1" x14ac:dyDescent="0.25">
      <c r="A242" s="17">
        <v>44176</v>
      </c>
      <c r="B242" s="95">
        <v>518</v>
      </c>
      <c r="C242" s="95">
        <v>461</v>
      </c>
      <c r="D242" s="95">
        <v>26</v>
      </c>
      <c r="E242" s="17" t="s">
        <v>103</v>
      </c>
      <c r="F242" s="62" t="s">
        <v>861</v>
      </c>
    </row>
    <row r="243" spans="1:6" ht="33" customHeight="1" x14ac:dyDescent="0.25">
      <c r="A243" s="17">
        <v>44177</v>
      </c>
      <c r="B243" s="95">
        <v>426</v>
      </c>
      <c r="C243" s="95">
        <v>369</v>
      </c>
      <c r="D243" s="95">
        <v>30</v>
      </c>
      <c r="E243" s="17" t="s">
        <v>291</v>
      </c>
      <c r="F243" s="62" t="s">
        <v>862</v>
      </c>
    </row>
    <row r="244" spans="1:6" ht="33" customHeight="1" x14ac:dyDescent="0.25">
      <c r="A244" s="17">
        <v>44182</v>
      </c>
      <c r="B244" s="95">
        <v>669</v>
      </c>
      <c r="C244" s="95">
        <v>640</v>
      </c>
      <c r="D244" s="95">
        <v>145</v>
      </c>
      <c r="E244" s="17" t="s">
        <v>12</v>
      </c>
      <c r="F244" s="62" t="s">
        <v>863</v>
      </c>
    </row>
    <row r="245" spans="1:6" ht="33" customHeight="1" x14ac:dyDescent="0.25">
      <c r="A245" s="17">
        <v>44183</v>
      </c>
      <c r="B245" s="95">
        <v>1376</v>
      </c>
      <c r="C245" s="95">
        <v>1305</v>
      </c>
      <c r="D245" s="95">
        <v>82</v>
      </c>
      <c r="E245" s="17" t="s">
        <v>103</v>
      </c>
      <c r="F245" s="62" t="s">
        <v>864</v>
      </c>
    </row>
    <row r="246" spans="1:6" ht="33" customHeight="1" x14ac:dyDescent="0.25">
      <c r="A246" s="17">
        <v>44185</v>
      </c>
      <c r="B246" s="95">
        <v>1054</v>
      </c>
      <c r="C246" s="95">
        <v>1005</v>
      </c>
      <c r="D246" s="95">
        <v>61</v>
      </c>
      <c r="E246" s="17" t="s">
        <v>103</v>
      </c>
      <c r="F246" s="62" t="s">
        <v>865</v>
      </c>
    </row>
    <row r="247" spans="1:6" s="2" customFormat="1" ht="33" customHeight="1" x14ac:dyDescent="0.25">
      <c r="A247" s="17">
        <v>44186</v>
      </c>
      <c r="B247" s="95">
        <v>1052</v>
      </c>
      <c r="C247" s="95">
        <v>1024</v>
      </c>
      <c r="D247" s="95">
        <v>76</v>
      </c>
      <c r="E247" s="17" t="s">
        <v>103</v>
      </c>
      <c r="F247" s="62" t="s">
        <v>956</v>
      </c>
    </row>
    <row r="248" spans="1:6" s="2" customFormat="1" ht="33" customHeight="1" x14ac:dyDescent="0.25">
      <c r="A248" s="17">
        <v>44187</v>
      </c>
      <c r="B248" s="95">
        <v>899</v>
      </c>
      <c r="C248" s="95">
        <v>797</v>
      </c>
      <c r="D248" s="95">
        <v>66</v>
      </c>
      <c r="E248" s="17" t="s">
        <v>946</v>
      </c>
      <c r="F248" s="62" t="s">
        <v>957</v>
      </c>
    </row>
    <row r="249" spans="1:6" ht="33" customHeight="1" x14ac:dyDescent="0.25">
      <c r="A249" s="17">
        <v>44188</v>
      </c>
      <c r="B249" s="95">
        <v>586</v>
      </c>
      <c r="C249" s="125">
        <v>543</v>
      </c>
      <c r="D249" s="125">
        <v>20</v>
      </c>
      <c r="E249" s="17" t="s">
        <v>103</v>
      </c>
      <c r="F249" s="62" t="s">
        <v>866</v>
      </c>
    </row>
    <row r="250" spans="1:6" ht="33" customHeight="1" x14ac:dyDescent="0.25">
      <c r="A250" s="17">
        <v>44188</v>
      </c>
      <c r="B250" s="95">
        <v>977</v>
      </c>
      <c r="C250" s="95">
        <v>571</v>
      </c>
      <c r="D250" s="95">
        <v>62</v>
      </c>
      <c r="E250" s="17" t="s">
        <v>103</v>
      </c>
      <c r="F250" s="62" t="s">
        <v>867</v>
      </c>
    </row>
    <row r="251" spans="1:6" ht="33" customHeight="1" x14ac:dyDescent="0.25">
      <c r="A251" s="17">
        <v>44193</v>
      </c>
      <c r="B251" s="95">
        <v>1086</v>
      </c>
      <c r="C251" s="95">
        <v>1000</v>
      </c>
      <c r="D251" s="95">
        <v>42</v>
      </c>
      <c r="E251" s="17" t="s">
        <v>103</v>
      </c>
      <c r="F251" s="62" t="s">
        <v>868</v>
      </c>
    </row>
    <row r="252" spans="1:6" s="2" customFormat="1" ht="33" customHeight="1" x14ac:dyDescent="0.25">
      <c r="A252" s="17">
        <v>44194</v>
      </c>
      <c r="B252" s="95">
        <v>833</v>
      </c>
      <c r="C252" s="95">
        <v>782</v>
      </c>
      <c r="D252" s="95">
        <v>69</v>
      </c>
      <c r="E252" s="17" t="s">
        <v>103</v>
      </c>
      <c r="F252" s="62" t="s">
        <v>953</v>
      </c>
    </row>
    <row r="253" spans="1:6" s="2" customFormat="1" ht="33" customHeight="1" x14ac:dyDescent="0.25">
      <c r="A253" s="17">
        <v>44195</v>
      </c>
      <c r="B253" s="95">
        <v>1895</v>
      </c>
      <c r="C253" s="95">
        <v>1763</v>
      </c>
      <c r="D253" s="95">
        <v>127</v>
      </c>
      <c r="E253" s="17" t="s">
        <v>103</v>
      </c>
      <c r="F253" s="62" t="s">
        <v>954</v>
      </c>
    </row>
    <row r="254" spans="1:6" ht="33" customHeight="1" x14ac:dyDescent="0.25">
      <c r="A254" s="17">
        <v>44197</v>
      </c>
      <c r="B254" s="95">
        <v>839</v>
      </c>
      <c r="C254" s="95">
        <v>773</v>
      </c>
      <c r="D254" s="95">
        <v>41</v>
      </c>
      <c r="E254" s="17" t="s">
        <v>103</v>
      </c>
      <c r="F254" s="62" t="s">
        <v>945</v>
      </c>
    </row>
    <row r="255" spans="1:6" ht="33" customHeight="1" x14ac:dyDescent="0.25">
      <c r="A255" s="17">
        <v>44200</v>
      </c>
      <c r="B255" s="95">
        <v>323</v>
      </c>
      <c r="C255" s="95">
        <v>751</v>
      </c>
      <c r="D255" s="95">
        <f>35+32</f>
        <v>67</v>
      </c>
      <c r="E255" s="17" t="s">
        <v>946</v>
      </c>
      <c r="F255" s="62" t="s">
        <v>947</v>
      </c>
    </row>
    <row r="256" spans="1:6" s="2" customFormat="1" ht="33" customHeight="1" x14ac:dyDescent="0.25">
      <c r="A256" s="17">
        <v>44200</v>
      </c>
      <c r="B256" s="95">
        <v>373</v>
      </c>
      <c r="C256" s="95">
        <v>328</v>
      </c>
      <c r="D256" s="95">
        <f>31+15</f>
        <v>46</v>
      </c>
      <c r="E256" s="17" t="s">
        <v>103</v>
      </c>
      <c r="F256" s="62" t="s">
        <v>982</v>
      </c>
    </row>
    <row r="257" spans="1:6" ht="33" customHeight="1" x14ac:dyDescent="0.25">
      <c r="A257" s="17">
        <v>44201</v>
      </c>
      <c r="B257" s="95">
        <v>3553</v>
      </c>
      <c r="C257" s="95">
        <v>3154</v>
      </c>
      <c r="D257" s="95">
        <f>163+241</f>
        <v>404</v>
      </c>
      <c r="E257" s="17" t="s">
        <v>103</v>
      </c>
      <c r="F257" s="62" t="s">
        <v>948</v>
      </c>
    </row>
    <row r="258" spans="1:6" s="2" customFormat="1" ht="33" customHeight="1" x14ac:dyDescent="0.25">
      <c r="A258" s="17">
        <v>44202</v>
      </c>
      <c r="B258" s="95">
        <v>359</v>
      </c>
      <c r="C258" s="95">
        <v>327</v>
      </c>
      <c r="D258" s="95">
        <f>11+6</f>
        <v>17</v>
      </c>
      <c r="E258" s="17" t="s">
        <v>103</v>
      </c>
      <c r="F258" s="62" t="s">
        <v>983</v>
      </c>
    </row>
    <row r="259" spans="1:6" s="2" customFormat="1" ht="33" customHeight="1" x14ac:dyDescent="0.25">
      <c r="A259" s="17">
        <v>44203</v>
      </c>
      <c r="B259" s="95">
        <v>491</v>
      </c>
      <c r="C259" s="95">
        <v>449</v>
      </c>
      <c r="D259" s="95">
        <f>1+10</f>
        <v>11</v>
      </c>
      <c r="E259" s="17" t="s">
        <v>103</v>
      </c>
      <c r="F259" s="62" t="s">
        <v>984</v>
      </c>
    </row>
    <row r="260" spans="1:6" ht="33" customHeight="1" x14ac:dyDescent="0.25">
      <c r="A260" s="17">
        <v>44207</v>
      </c>
      <c r="B260" s="95">
        <v>532</v>
      </c>
      <c r="C260" s="95">
        <v>503</v>
      </c>
      <c r="D260" s="95">
        <f>8+19</f>
        <v>27</v>
      </c>
      <c r="E260" s="17" t="s">
        <v>103</v>
      </c>
      <c r="F260" s="62" t="s">
        <v>949</v>
      </c>
    </row>
    <row r="261" spans="1:6" ht="33" customHeight="1" x14ac:dyDescent="0.25">
      <c r="A261" s="17">
        <v>44210</v>
      </c>
      <c r="B261" s="95">
        <v>1900</v>
      </c>
      <c r="C261" s="95">
        <v>1860</v>
      </c>
      <c r="D261" s="95">
        <f>98+73</f>
        <v>171</v>
      </c>
      <c r="E261" s="17" t="s">
        <v>103</v>
      </c>
      <c r="F261" s="62" t="s">
        <v>950</v>
      </c>
    </row>
    <row r="262" spans="1:6" ht="33" customHeight="1" x14ac:dyDescent="0.25">
      <c r="A262" s="17">
        <v>44211</v>
      </c>
      <c r="B262" s="95">
        <v>418</v>
      </c>
      <c r="C262" s="95">
        <v>392</v>
      </c>
      <c r="D262" s="95">
        <f>9+5</f>
        <v>14</v>
      </c>
      <c r="E262" s="17" t="s">
        <v>103</v>
      </c>
      <c r="F262" s="62" t="s">
        <v>951</v>
      </c>
    </row>
    <row r="263" spans="1:6" ht="33" customHeight="1" x14ac:dyDescent="0.25">
      <c r="A263" s="17">
        <v>44212</v>
      </c>
      <c r="B263" s="95">
        <v>1090</v>
      </c>
      <c r="C263" s="125">
        <v>1029</v>
      </c>
      <c r="D263" s="96">
        <f>98+73</f>
        <v>171</v>
      </c>
      <c r="E263" s="17" t="s">
        <v>103</v>
      </c>
      <c r="F263" s="62" t="s">
        <v>952</v>
      </c>
    </row>
    <row r="264" spans="1:6" ht="33" customHeight="1" x14ac:dyDescent="0.25">
      <c r="A264" s="17">
        <v>44214</v>
      </c>
      <c r="B264" s="95">
        <v>469</v>
      </c>
      <c r="C264" s="95">
        <v>441</v>
      </c>
      <c r="D264" s="95">
        <f>11+7</f>
        <v>18</v>
      </c>
      <c r="E264" s="17" t="s">
        <v>12</v>
      </c>
      <c r="F264" s="62" t="s">
        <v>967</v>
      </c>
    </row>
    <row r="265" spans="1:6" ht="33" customHeight="1" x14ac:dyDescent="0.25">
      <c r="A265" s="17">
        <v>44216</v>
      </c>
      <c r="B265" s="95">
        <v>3023</v>
      </c>
      <c r="C265" s="95">
        <v>2892</v>
      </c>
      <c r="D265" s="95">
        <f>250+91</f>
        <v>341</v>
      </c>
      <c r="E265" s="17" t="s">
        <v>103</v>
      </c>
      <c r="F265" s="62" t="s">
        <v>968</v>
      </c>
    </row>
    <row r="266" spans="1:6" ht="33" customHeight="1" x14ac:dyDescent="0.25">
      <c r="A266" s="17">
        <v>44221</v>
      </c>
      <c r="B266" s="95">
        <v>448</v>
      </c>
      <c r="C266" s="95">
        <v>426</v>
      </c>
      <c r="D266" s="95">
        <f>29+8</f>
        <v>37</v>
      </c>
      <c r="E266" s="17" t="s">
        <v>103</v>
      </c>
      <c r="F266" s="62" t="s">
        <v>969</v>
      </c>
    </row>
    <row r="267" spans="1:6" ht="33" customHeight="1" x14ac:dyDescent="0.25">
      <c r="A267" s="17">
        <v>44222</v>
      </c>
      <c r="B267" s="95">
        <v>1732</v>
      </c>
      <c r="C267" s="95">
        <v>1668</v>
      </c>
      <c r="D267" s="95">
        <f>192+62</f>
        <v>254</v>
      </c>
      <c r="E267" s="17" t="s">
        <v>103</v>
      </c>
      <c r="F267" s="62" t="s">
        <v>970</v>
      </c>
    </row>
    <row r="268" spans="1:6" ht="33" customHeight="1" x14ac:dyDescent="0.25">
      <c r="A268" s="17">
        <v>44223</v>
      </c>
      <c r="B268" s="95">
        <v>442</v>
      </c>
      <c r="C268" s="95">
        <v>424</v>
      </c>
      <c r="D268" s="95">
        <f>5+12</f>
        <v>17</v>
      </c>
      <c r="E268" s="17" t="s">
        <v>12</v>
      </c>
      <c r="F268" s="62" t="s">
        <v>971</v>
      </c>
    </row>
    <row r="269" spans="1:6" ht="33" customHeight="1" x14ac:dyDescent="0.25">
      <c r="A269" s="17">
        <v>44224</v>
      </c>
      <c r="B269" s="95">
        <v>1075</v>
      </c>
      <c r="C269" s="95">
        <v>1021</v>
      </c>
      <c r="D269" s="95">
        <f>36+47</f>
        <v>83</v>
      </c>
      <c r="E269" s="17" t="s">
        <v>103</v>
      </c>
      <c r="F269" s="62" t="s">
        <v>972</v>
      </c>
    </row>
    <row r="270" spans="1:6" ht="33" customHeight="1" x14ac:dyDescent="0.25">
      <c r="A270" s="17">
        <v>44225</v>
      </c>
      <c r="B270" s="95">
        <v>8504</v>
      </c>
      <c r="C270" s="95">
        <v>7885</v>
      </c>
      <c r="D270" s="95">
        <f>215+152</f>
        <v>367</v>
      </c>
      <c r="E270" s="17" t="s">
        <v>103</v>
      </c>
      <c r="F270" s="62" t="s">
        <v>973</v>
      </c>
    </row>
    <row r="271" spans="1:6" ht="33" customHeight="1" x14ac:dyDescent="0.25">
      <c r="A271" s="17">
        <v>44227</v>
      </c>
      <c r="B271" s="95">
        <v>381</v>
      </c>
      <c r="C271" s="95">
        <v>348</v>
      </c>
      <c r="D271" s="95">
        <f>6+12</f>
        <v>18</v>
      </c>
      <c r="E271" s="17" t="s">
        <v>12</v>
      </c>
      <c r="F271" s="62" t="s">
        <v>974</v>
      </c>
    </row>
    <row r="272" spans="1:6" ht="33" customHeight="1" x14ac:dyDescent="0.25">
      <c r="A272" s="17">
        <v>44228</v>
      </c>
      <c r="B272" s="95">
        <v>666</v>
      </c>
      <c r="C272" s="95">
        <v>611</v>
      </c>
      <c r="D272" s="95">
        <f>14+5</f>
        <v>19</v>
      </c>
      <c r="E272" s="17" t="s">
        <v>103</v>
      </c>
      <c r="F272" s="62" t="s">
        <v>975</v>
      </c>
    </row>
    <row r="273" spans="1:6" ht="33" customHeight="1" x14ac:dyDescent="0.25">
      <c r="A273" s="17">
        <v>44229</v>
      </c>
      <c r="B273" s="95">
        <v>1116</v>
      </c>
      <c r="C273" s="95">
        <v>1054</v>
      </c>
      <c r="D273" s="95">
        <f>23+56</f>
        <v>79</v>
      </c>
      <c r="E273" s="17" t="s">
        <v>103</v>
      </c>
      <c r="F273" s="62" t="s">
        <v>976</v>
      </c>
    </row>
    <row r="274" spans="1:6" ht="33" customHeight="1" x14ac:dyDescent="0.25">
      <c r="A274" s="17">
        <v>44230</v>
      </c>
      <c r="B274" s="95">
        <v>951</v>
      </c>
      <c r="C274" s="95">
        <v>907</v>
      </c>
      <c r="D274" s="95">
        <f>27+36</f>
        <v>63</v>
      </c>
      <c r="E274" s="17" t="s">
        <v>103</v>
      </c>
      <c r="F274" s="62" t="s">
        <v>977</v>
      </c>
    </row>
    <row r="275" spans="1:6" ht="33" customHeight="1" x14ac:dyDescent="0.25">
      <c r="A275" s="17">
        <v>44232</v>
      </c>
      <c r="B275" s="95">
        <v>374</v>
      </c>
      <c r="C275" s="95">
        <v>337</v>
      </c>
      <c r="D275" s="95">
        <f>5+17</f>
        <v>22</v>
      </c>
      <c r="E275" s="17" t="s">
        <v>103</v>
      </c>
      <c r="F275" s="62" t="s">
        <v>978</v>
      </c>
    </row>
    <row r="276" spans="1:6" ht="33" customHeight="1" x14ac:dyDescent="0.25">
      <c r="A276" s="17">
        <v>44235</v>
      </c>
      <c r="B276" s="95">
        <v>1013</v>
      </c>
      <c r="C276" s="95">
        <v>923</v>
      </c>
      <c r="D276" s="95">
        <f>16+24</f>
        <v>40</v>
      </c>
      <c r="E276" s="17" t="s">
        <v>103</v>
      </c>
      <c r="F276" s="62" t="s">
        <v>979</v>
      </c>
    </row>
    <row r="277" spans="1:6" ht="33" customHeight="1" x14ac:dyDescent="0.25">
      <c r="A277" s="17">
        <v>44238</v>
      </c>
      <c r="B277" s="95">
        <v>1244</v>
      </c>
      <c r="C277" s="95">
        <v>1173</v>
      </c>
      <c r="D277" s="95">
        <f>35+81</f>
        <v>116</v>
      </c>
      <c r="E277" s="17" t="s">
        <v>103</v>
      </c>
      <c r="F277" s="62" t="s">
        <v>980</v>
      </c>
    </row>
    <row r="278" spans="1:6" ht="33" customHeight="1" x14ac:dyDescent="0.25">
      <c r="A278" s="17">
        <v>44239</v>
      </c>
      <c r="B278" s="95">
        <v>2881</v>
      </c>
      <c r="C278" s="95">
        <v>2741</v>
      </c>
      <c r="D278" s="95">
        <f>36+44</f>
        <v>80</v>
      </c>
      <c r="E278" s="17" t="s">
        <v>12</v>
      </c>
      <c r="F278" s="62" t="s">
        <v>981</v>
      </c>
    </row>
    <row r="279" spans="1:6" ht="33" customHeight="1" x14ac:dyDescent="0.25">
      <c r="A279" s="17">
        <v>44240</v>
      </c>
      <c r="B279" s="95">
        <v>442</v>
      </c>
      <c r="C279" s="95">
        <v>406</v>
      </c>
      <c r="D279" s="95">
        <f>10+9</f>
        <v>19</v>
      </c>
      <c r="E279" s="17" t="s">
        <v>103</v>
      </c>
      <c r="F279" s="62" t="s">
        <v>985</v>
      </c>
    </row>
    <row r="280" spans="1:6" ht="33" customHeight="1" x14ac:dyDescent="0.25">
      <c r="A280" s="17">
        <v>44242</v>
      </c>
      <c r="B280" s="95">
        <v>844</v>
      </c>
      <c r="C280" s="95">
        <v>809</v>
      </c>
      <c r="D280" s="95">
        <f>12+8</f>
        <v>20</v>
      </c>
      <c r="E280" s="17" t="s">
        <v>12</v>
      </c>
      <c r="F280" s="62" t="s">
        <v>986</v>
      </c>
    </row>
    <row r="281" spans="1:6" ht="33" customHeight="1" x14ac:dyDescent="0.25">
      <c r="A281" s="17">
        <v>44243</v>
      </c>
      <c r="B281" s="95">
        <v>584</v>
      </c>
      <c r="C281" s="95">
        <v>544</v>
      </c>
      <c r="D281" s="95">
        <f>20+17</f>
        <v>37</v>
      </c>
      <c r="E281" s="17" t="s">
        <v>103</v>
      </c>
      <c r="F281" s="62" t="s">
        <v>987</v>
      </c>
    </row>
    <row r="282" spans="1:6" ht="33" customHeight="1" x14ac:dyDescent="0.25">
      <c r="A282" s="17">
        <v>44244</v>
      </c>
      <c r="B282" s="95">
        <v>1125</v>
      </c>
      <c r="C282" s="95">
        <v>1041</v>
      </c>
      <c r="D282" s="95">
        <f>51+73</f>
        <v>124</v>
      </c>
      <c r="E282" s="17" t="s">
        <v>103</v>
      </c>
      <c r="F282" s="62" t="s">
        <v>988</v>
      </c>
    </row>
    <row r="283" spans="1:6" ht="33" customHeight="1" x14ac:dyDescent="0.25">
      <c r="A283" s="17">
        <v>44245</v>
      </c>
      <c r="B283" s="95">
        <v>2231</v>
      </c>
      <c r="C283" s="95">
        <v>2118</v>
      </c>
      <c r="D283" s="95">
        <f>197+158</f>
        <v>355</v>
      </c>
      <c r="E283" s="17" t="s">
        <v>103</v>
      </c>
      <c r="F283" s="62" t="s">
        <v>989</v>
      </c>
    </row>
    <row r="284" spans="1:6" ht="33" customHeight="1" x14ac:dyDescent="0.25">
      <c r="A284" s="17">
        <v>44249</v>
      </c>
      <c r="B284" s="95">
        <v>313</v>
      </c>
      <c r="C284" s="95">
        <v>288</v>
      </c>
      <c r="D284" s="95">
        <f>6+10</f>
        <v>16</v>
      </c>
      <c r="E284" s="17" t="s">
        <v>103</v>
      </c>
      <c r="F284" s="62" t="s">
        <v>990</v>
      </c>
    </row>
    <row r="285" spans="1:6" ht="33" customHeight="1" x14ac:dyDescent="0.25">
      <c r="A285" s="17">
        <v>44252</v>
      </c>
      <c r="B285" s="95">
        <v>7324</v>
      </c>
      <c r="C285" s="95">
        <v>7025</v>
      </c>
      <c r="D285" s="95">
        <f>97+135</f>
        <v>232</v>
      </c>
      <c r="E285" s="17" t="s">
        <v>103</v>
      </c>
      <c r="F285" s="62" t="s">
        <v>991</v>
      </c>
    </row>
    <row r="286" spans="1:6" ht="33" customHeight="1" x14ac:dyDescent="0.25">
      <c r="A286" s="17">
        <v>44253</v>
      </c>
      <c r="B286" s="95">
        <v>1288</v>
      </c>
      <c r="C286" s="95">
        <v>1207</v>
      </c>
      <c r="D286" s="95">
        <f>71+37</f>
        <v>108</v>
      </c>
      <c r="E286" s="17" t="s">
        <v>103</v>
      </c>
      <c r="F286" s="62" t="s">
        <v>992</v>
      </c>
    </row>
    <row r="287" spans="1:6" ht="33" customHeight="1" x14ac:dyDescent="0.25">
      <c r="A287" s="17">
        <v>44256</v>
      </c>
      <c r="B287" s="95">
        <v>767</v>
      </c>
      <c r="C287" s="95">
        <v>728</v>
      </c>
      <c r="D287" s="95">
        <f>24+23</f>
        <v>47</v>
      </c>
      <c r="E287" s="17" t="s">
        <v>103</v>
      </c>
      <c r="F287" s="62" t="s">
        <v>993</v>
      </c>
    </row>
    <row r="288" spans="1:6" ht="33" customHeight="1" x14ac:dyDescent="0.25">
      <c r="A288" s="17">
        <v>44259</v>
      </c>
      <c r="B288" s="95">
        <v>733</v>
      </c>
      <c r="C288" s="95">
        <v>711</v>
      </c>
      <c r="D288" s="95">
        <f>12+49</f>
        <v>61</v>
      </c>
      <c r="E288" s="17" t="s">
        <v>103</v>
      </c>
      <c r="F288" s="62" t="s">
        <v>994</v>
      </c>
    </row>
    <row r="289" spans="1:6" ht="33" customHeight="1" x14ac:dyDescent="0.25">
      <c r="A289" s="17">
        <v>44260</v>
      </c>
      <c r="B289" s="95">
        <v>1025</v>
      </c>
      <c r="C289" s="95">
        <v>828</v>
      </c>
      <c r="D289" s="95">
        <f>79+52</f>
        <v>131</v>
      </c>
      <c r="E289" s="17" t="s">
        <v>291</v>
      </c>
      <c r="F289" s="62" t="s">
        <v>1032</v>
      </c>
    </row>
    <row r="290" spans="1:6" ht="33" customHeight="1" x14ac:dyDescent="0.25">
      <c r="A290" s="17">
        <v>44263</v>
      </c>
      <c r="B290" s="95">
        <v>661</v>
      </c>
      <c r="C290" s="95">
        <v>604</v>
      </c>
      <c r="D290" s="95">
        <f>33+46</f>
        <v>79</v>
      </c>
      <c r="E290" s="17" t="s">
        <v>103</v>
      </c>
      <c r="F290" s="62" t="s">
        <v>1033</v>
      </c>
    </row>
    <row r="291" spans="1:6" ht="33" customHeight="1" x14ac:dyDescent="0.25">
      <c r="A291" s="17">
        <v>44265</v>
      </c>
      <c r="B291" s="95">
        <v>492</v>
      </c>
      <c r="C291" s="95">
        <v>457</v>
      </c>
      <c r="D291" s="95">
        <f>7+12</f>
        <v>19</v>
      </c>
      <c r="E291" s="17" t="s">
        <v>103</v>
      </c>
      <c r="F291" s="62" t="s">
        <v>1034</v>
      </c>
    </row>
    <row r="292" spans="1:6" ht="33" customHeight="1" x14ac:dyDescent="0.25">
      <c r="A292" s="17">
        <v>44267</v>
      </c>
      <c r="B292" s="95">
        <v>1853</v>
      </c>
      <c r="C292" s="95">
        <v>1612</v>
      </c>
      <c r="D292" s="95">
        <f>166+90</f>
        <v>256</v>
      </c>
      <c r="E292" s="17" t="s">
        <v>103</v>
      </c>
      <c r="F292" s="62" t="s">
        <v>1035</v>
      </c>
    </row>
    <row r="293" spans="1:6" ht="33" customHeight="1" x14ac:dyDescent="0.25">
      <c r="A293" s="17">
        <v>44270</v>
      </c>
      <c r="B293" s="95">
        <v>1262</v>
      </c>
      <c r="C293" s="95">
        <v>1129</v>
      </c>
      <c r="D293" s="95">
        <f>66+38</f>
        <v>104</v>
      </c>
      <c r="E293" s="17" t="s">
        <v>103</v>
      </c>
      <c r="F293" s="62" t="s">
        <v>1036</v>
      </c>
    </row>
    <row r="294" spans="1:6" ht="33" customHeight="1" x14ac:dyDescent="0.25">
      <c r="A294" s="17">
        <v>44271</v>
      </c>
      <c r="B294" s="95">
        <v>385</v>
      </c>
      <c r="C294" s="95">
        <v>363</v>
      </c>
      <c r="D294" s="95">
        <f>17+15</f>
        <v>32</v>
      </c>
      <c r="E294" s="17" t="s">
        <v>103</v>
      </c>
      <c r="F294" s="62" t="s">
        <v>1037</v>
      </c>
    </row>
    <row r="295" spans="1:6" ht="33" customHeight="1" x14ac:dyDescent="0.25">
      <c r="A295" s="17">
        <v>44271</v>
      </c>
      <c r="B295" s="95">
        <v>912</v>
      </c>
      <c r="C295" s="95">
        <v>844</v>
      </c>
      <c r="D295" s="95">
        <f>49+37</f>
        <v>86</v>
      </c>
      <c r="E295" s="17" t="s">
        <v>103</v>
      </c>
      <c r="F295" s="62" t="s">
        <v>1038</v>
      </c>
    </row>
    <row r="296" spans="1:6" ht="33" customHeight="1" x14ac:dyDescent="0.25">
      <c r="A296" s="17">
        <v>44272</v>
      </c>
      <c r="B296" s="95">
        <v>419</v>
      </c>
      <c r="C296" s="95">
        <v>397</v>
      </c>
      <c r="D296" s="95">
        <f>10+13</f>
        <v>23</v>
      </c>
      <c r="E296" s="17" t="s">
        <v>103</v>
      </c>
      <c r="F296" s="62" t="s">
        <v>1039</v>
      </c>
    </row>
    <row r="297" spans="1:6" ht="33" customHeight="1" x14ac:dyDescent="0.25">
      <c r="A297" s="17">
        <v>44272</v>
      </c>
      <c r="B297" s="1">
        <v>8017</v>
      </c>
      <c r="C297" s="95">
        <v>7390</v>
      </c>
      <c r="D297" s="95">
        <f>248+99</f>
        <v>347</v>
      </c>
      <c r="E297" s="17" t="s">
        <v>103</v>
      </c>
      <c r="F297" s="62" t="s">
        <v>1040</v>
      </c>
    </row>
    <row r="298" spans="1:6" ht="33" customHeight="1" x14ac:dyDescent="0.25">
      <c r="A298" s="17">
        <v>44273</v>
      </c>
      <c r="B298" s="95">
        <v>506</v>
      </c>
      <c r="C298" s="95">
        <v>483</v>
      </c>
      <c r="D298" s="95">
        <f>32+23</f>
        <v>55</v>
      </c>
      <c r="E298" s="17" t="s">
        <v>103</v>
      </c>
      <c r="F298" s="62" t="s">
        <v>1041</v>
      </c>
    </row>
    <row r="299" spans="1:6" ht="33" customHeight="1" x14ac:dyDescent="0.25">
      <c r="A299" s="17">
        <v>44273</v>
      </c>
      <c r="B299" s="95">
        <v>220</v>
      </c>
      <c r="C299" s="95">
        <v>200</v>
      </c>
      <c r="D299" s="95">
        <v>4</v>
      </c>
      <c r="E299" s="17" t="s">
        <v>103</v>
      </c>
      <c r="F299" s="62" t="s">
        <v>1042</v>
      </c>
    </row>
    <row r="300" spans="1:6" ht="33" customHeight="1" x14ac:dyDescent="0.25">
      <c r="A300" s="17">
        <v>44274</v>
      </c>
      <c r="B300" s="95">
        <v>1622</v>
      </c>
      <c r="C300" s="95">
        <v>1396</v>
      </c>
      <c r="D300" s="95">
        <f>102+99</f>
        <v>201</v>
      </c>
      <c r="E300" s="17" t="s">
        <v>291</v>
      </c>
      <c r="F300" s="62" t="s">
        <v>1043</v>
      </c>
    </row>
    <row r="301" spans="1:6" ht="33" customHeight="1" x14ac:dyDescent="0.25">
      <c r="A301" s="17">
        <v>44274</v>
      </c>
      <c r="B301" s="95">
        <v>1635</v>
      </c>
      <c r="C301" s="95">
        <v>1597</v>
      </c>
      <c r="D301" s="95">
        <f>110+98</f>
        <v>208</v>
      </c>
      <c r="E301" s="17" t="s">
        <v>103</v>
      </c>
      <c r="F301" s="62" t="s">
        <v>1044</v>
      </c>
    </row>
    <row r="302" spans="1:6" ht="33" customHeight="1" x14ac:dyDescent="0.25">
      <c r="A302" s="17">
        <v>44276</v>
      </c>
      <c r="B302" s="95">
        <v>1964</v>
      </c>
      <c r="C302" s="95">
        <v>1900</v>
      </c>
      <c r="D302" s="95">
        <f>37+95</f>
        <v>132</v>
      </c>
      <c r="E302" s="17" t="s">
        <v>103</v>
      </c>
      <c r="F302" s="62" t="s">
        <v>1045</v>
      </c>
    </row>
    <row r="303" spans="1:6" ht="33" customHeight="1" x14ac:dyDescent="0.25">
      <c r="A303" s="17">
        <v>44277</v>
      </c>
      <c r="B303" s="95">
        <v>290</v>
      </c>
      <c r="C303" s="95">
        <v>260</v>
      </c>
      <c r="D303" s="95">
        <f>5+5</f>
        <v>10</v>
      </c>
      <c r="E303" s="17" t="s">
        <v>12</v>
      </c>
      <c r="F303" s="62" t="s">
        <v>1077</v>
      </c>
    </row>
    <row r="304" spans="1:6" ht="33" customHeight="1" x14ac:dyDescent="0.25">
      <c r="A304" s="17">
        <v>44278</v>
      </c>
      <c r="B304" s="95">
        <v>772</v>
      </c>
      <c r="C304" s="95">
        <v>710</v>
      </c>
      <c r="D304" s="95">
        <f>21+27</f>
        <v>48</v>
      </c>
      <c r="E304" s="17" t="s">
        <v>103</v>
      </c>
      <c r="F304" s="62" t="s">
        <v>1078</v>
      </c>
    </row>
    <row r="305" spans="1:6" ht="33" customHeight="1" x14ac:dyDescent="0.25">
      <c r="A305" s="17">
        <v>44279</v>
      </c>
      <c r="B305" s="95">
        <v>548</v>
      </c>
      <c r="C305" s="95">
        <v>490</v>
      </c>
      <c r="D305" s="95">
        <f>16+17</f>
        <v>33</v>
      </c>
      <c r="E305" s="17" t="s">
        <v>103</v>
      </c>
      <c r="F305" s="62" t="s">
        <v>1079</v>
      </c>
    </row>
    <row r="306" spans="1:6" ht="33" customHeight="1" x14ac:dyDescent="0.25">
      <c r="A306" s="17">
        <v>44280</v>
      </c>
      <c r="B306" s="95">
        <v>496</v>
      </c>
      <c r="C306" s="95">
        <v>460</v>
      </c>
      <c r="D306" s="95">
        <f>21+11</f>
        <v>32</v>
      </c>
      <c r="E306" s="17" t="s">
        <v>103</v>
      </c>
      <c r="F306" s="62" t="s">
        <v>1080</v>
      </c>
    </row>
    <row r="307" spans="1:6" ht="33" customHeight="1" x14ac:dyDescent="0.25">
      <c r="A307" s="17">
        <v>44281</v>
      </c>
      <c r="B307" s="95">
        <v>471</v>
      </c>
      <c r="C307" s="95">
        <v>436</v>
      </c>
      <c r="D307" s="95">
        <f>12+18</f>
        <v>30</v>
      </c>
      <c r="E307" s="17" t="s">
        <v>12</v>
      </c>
      <c r="F307" s="62" t="s">
        <v>1081</v>
      </c>
    </row>
    <row r="308" spans="1:6" ht="33" customHeight="1" x14ac:dyDescent="0.25">
      <c r="A308" s="17">
        <v>44282</v>
      </c>
      <c r="B308" s="95">
        <v>851</v>
      </c>
      <c r="C308" s="95">
        <v>795</v>
      </c>
      <c r="D308" s="95">
        <f>40+33</f>
        <v>73</v>
      </c>
      <c r="E308" s="17" t="s">
        <v>103</v>
      </c>
      <c r="F308" s="62" t="s">
        <v>1082</v>
      </c>
    </row>
    <row r="309" spans="1:6" ht="33" customHeight="1" x14ac:dyDescent="0.25">
      <c r="A309" s="17">
        <v>44284</v>
      </c>
      <c r="B309" s="95">
        <v>663</v>
      </c>
      <c r="C309" s="95">
        <v>575</v>
      </c>
      <c r="D309" s="95">
        <f>16+26</f>
        <v>42</v>
      </c>
      <c r="E309" s="17" t="s">
        <v>103</v>
      </c>
      <c r="F309" s="62" t="s">
        <v>1083</v>
      </c>
    </row>
    <row r="310" spans="1:6" ht="33" customHeight="1" x14ac:dyDescent="0.25">
      <c r="A310" s="17">
        <v>44285</v>
      </c>
      <c r="B310" s="95">
        <v>373</v>
      </c>
      <c r="C310" s="95">
        <v>361</v>
      </c>
      <c r="D310" s="95">
        <f>1+10</f>
        <v>11</v>
      </c>
      <c r="E310" s="17" t="s">
        <v>103</v>
      </c>
      <c r="F310" s="62" t="s">
        <v>1086</v>
      </c>
    </row>
    <row r="311" spans="1:6" ht="33" customHeight="1" x14ac:dyDescent="0.25">
      <c r="A311" s="17">
        <v>44285</v>
      </c>
      <c r="B311" s="95">
        <v>640</v>
      </c>
      <c r="C311" s="95">
        <v>579</v>
      </c>
      <c r="D311" s="95">
        <f>9+23</f>
        <v>32</v>
      </c>
      <c r="E311" s="17" t="s">
        <v>103</v>
      </c>
      <c r="F311" s="62" t="s">
        <v>1085</v>
      </c>
    </row>
    <row r="312" spans="1:6" ht="33" customHeight="1" x14ac:dyDescent="0.25">
      <c r="A312" s="17">
        <v>44286</v>
      </c>
      <c r="B312" s="95">
        <v>4387</v>
      </c>
      <c r="C312" s="95">
        <v>3783</v>
      </c>
      <c r="D312" s="95">
        <f>293+160</f>
        <v>453</v>
      </c>
      <c r="E312" s="17" t="s">
        <v>103</v>
      </c>
      <c r="F312" s="62" t="s">
        <v>1084</v>
      </c>
    </row>
    <row r="313" spans="1:6" ht="33" customHeight="1" x14ac:dyDescent="0.25">
      <c r="A313" s="17">
        <v>44287</v>
      </c>
      <c r="B313" s="95">
        <v>872</v>
      </c>
      <c r="C313" s="95">
        <v>819</v>
      </c>
      <c r="D313" s="95">
        <f>20+35</f>
        <v>55</v>
      </c>
      <c r="E313" s="17" t="s">
        <v>103</v>
      </c>
      <c r="F313" s="62" t="s">
        <v>1087</v>
      </c>
    </row>
    <row r="314" spans="1:6" ht="33" customHeight="1" x14ac:dyDescent="0.25">
      <c r="A314" s="17">
        <v>44289</v>
      </c>
      <c r="B314" s="95">
        <v>5568</v>
      </c>
      <c r="C314" s="95">
        <v>4569</v>
      </c>
      <c r="D314" s="95">
        <f>306+231</f>
        <v>537</v>
      </c>
      <c r="E314" s="17" t="s">
        <v>103</v>
      </c>
      <c r="F314" s="62" t="s">
        <v>1088</v>
      </c>
    </row>
    <row r="315" spans="1:6" ht="33" customHeight="1" x14ac:dyDescent="0.25">
      <c r="A315" s="17">
        <v>44291</v>
      </c>
      <c r="B315" s="95">
        <v>1791</v>
      </c>
      <c r="C315" s="95">
        <v>1711</v>
      </c>
      <c r="D315" s="95">
        <f>76+62</f>
        <v>138</v>
      </c>
      <c r="E315" s="17" t="s">
        <v>103</v>
      </c>
      <c r="F315" s="62" t="s">
        <v>1089</v>
      </c>
    </row>
    <row r="316" spans="1:6" ht="33" customHeight="1" x14ac:dyDescent="0.25">
      <c r="A316" s="17">
        <v>44292</v>
      </c>
      <c r="B316" s="95">
        <v>3969</v>
      </c>
      <c r="C316" s="95">
        <v>3423</v>
      </c>
      <c r="D316" s="95">
        <f>213+154</f>
        <v>367</v>
      </c>
      <c r="E316" s="17" t="s">
        <v>103</v>
      </c>
      <c r="F316" s="62" t="s">
        <v>1090</v>
      </c>
    </row>
    <row r="317" spans="1:6" ht="33" customHeight="1" x14ac:dyDescent="0.25">
      <c r="A317" s="17">
        <v>44293</v>
      </c>
      <c r="B317" s="95">
        <v>4365</v>
      </c>
      <c r="C317" s="95">
        <v>4003</v>
      </c>
      <c r="D317" s="95">
        <f>404+185</f>
        <v>589</v>
      </c>
      <c r="E317" s="17" t="s">
        <v>103</v>
      </c>
      <c r="F317" s="62" t="s">
        <v>1091</v>
      </c>
    </row>
    <row r="318" spans="1:6" ht="33" customHeight="1" x14ac:dyDescent="0.25">
      <c r="A318" s="17">
        <v>44294</v>
      </c>
      <c r="B318" s="95">
        <v>552</v>
      </c>
      <c r="C318" s="95">
        <v>461</v>
      </c>
      <c r="D318" s="95">
        <f>18+8</f>
        <v>26</v>
      </c>
      <c r="E318" s="17" t="s">
        <v>103</v>
      </c>
      <c r="F318" s="62" t="s">
        <v>1092</v>
      </c>
    </row>
    <row r="319" spans="1:6" ht="33" customHeight="1" x14ac:dyDescent="0.25">
      <c r="A319" s="17">
        <v>44295</v>
      </c>
      <c r="B319" s="95">
        <v>950</v>
      </c>
      <c r="C319" s="95">
        <v>881</v>
      </c>
      <c r="D319" s="95">
        <f>40+25</f>
        <v>65</v>
      </c>
      <c r="E319" s="17" t="s">
        <v>103</v>
      </c>
      <c r="F319" s="62" t="s">
        <v>1093</v>
      </c>
    </row>
    <row r="320" spans="1:6" s="2" customFormat="1" ht="33" customHeight="1" x14ac:dyDescent="0.25">
      <c r="A320" s="17">
        <v>44295</v>
      </c>
      <c r="B320" s="95">
        <v>1283</v>
      </c>
      <c r="C320" s="95">
        <v>1193</v>
      </c>
      <c r="D320" s="95">
        <f>37+44</f>
        <v>81</v>
      </c>
      <c r="E320" s="17" t="s">
        <v>103</v>
      </c>
      <c r="F320" s="62" t="s">
        <v>1117</v>
      </c>
    </row>
    <row r="321" spans="1:6" ht="33" customHeight="1" x14ac:dyDescent="0.25">
      <c r="A321" s="17">
        <v>44296</v>
      </c>
      <c r="B321" s="95">
        <v>2065</v>
      </c>
      <c r="C321" s="95">
        <v>1895</v>
      </c>
      <c r="D321" s="95">
        <f>123+65</f>
        <v>188</v>
      </c>
      <c r="E321" s="17" t="s">
        <v>103</v>
      </c>
      <c r="F321" s="62" t="s">
        <v>1098</v>
      </c>
    </row>
    <row r="322" spans="1:6" ht="33" customHeight="1" x14ac:dyDescent="0.25">
      <c r="A322" s="17">
        <v>44298</v>
      </c>
      <c r="B322" s="95">
        <v>1128</v>
      </c>
      <c r="C322" s="95">
        <v>1023</v>
      </c>
      <c r="D322" s="95">
        <f>39+63</f>
        <v>102</v>
      </c>
      <c r="E322" s="17" t="s">
        <v>103</v>
      </c>
      <c r="F322" s="62" t="s">
        <v>1099</v>
      </c>
    </row>
    <row r="323" spans="1:6" ht="33" customHeight="1" x14ac:dyDescent="0.25">
      <c r="A323" s="17">
        <v>44300</v>
      </c>
      <c r="B323" s="95">
        <v>2966</v>
      </c>
      <c r="C323" s="95">
        <v>2376</v>
      </c>
      <c r="D323" s="95">
        <f>124+156</f>
        <v>280</v>
      </c>
      <c r="E323" s="17" t="s">
        <v>103</v>
      </c>
      <c r="F323" s="62" t="s">
        <v>1100</v>
      </c>
    </row>
    <row r="324" spans="1:6" ht="33" customHeight="1" x14ac:dyDescent="0.25">
      <c r="A324" s="17">
        <v>44301</v>
      </c>
      <c r="B324" s="95">
        <v>521</v>
      </c>
      <c r="C324" s="95">
        <v>492</v>
      </c>
      <c r="D324" s="95">
        <f>15+27</f>
        <v>42</v>
      </c>
      <c r="E324" s="17" t="s">
        <v>103</v>
      </c>
      <c r="F324" s="62" t="s">
        <v>1101</v>
      </c>
    </row>
    <row r="325" spans="1:6" ht="33" customHeight="1" x14ac:dyDescent="0.25">
      <c r="A325" s="17">
        <v>44302</v>
      </c>
      <c r="B325" s="95">
        <v>1143</v>
      </c>
      <c r="C325" s="95">
        <v>1071</v>
      </c>
      <c r="D325" s="95">
        <f>78+27</f>
        <v>105</v>
      </c>
      <c r="E325" s="17" t="s">
        <v>103</v>
      </c>
      <c r="F325" s="62" t="s">
        <v>1102</v>
      </c>
    </row>
    <row r="326" spans="1:6" ht="33" customHeight="1" x14ac:dyDescent="0.25">
      <c r="A326" s="17">
        <v>44303</v>
      </c>
      <c r="B326" s="95">
        <v>2664</v>
      </c>
      <c r="C326" s="95">
        <v>2542</v>
      </c>
      <c r="D326" s="95">
        <f>218+132</f>
        <v>350</v>
      </c>
      <c r="E326" s="17" t="s">
        <v>103</v>
      </c>
      <c r="F326" s="62" t="s">
        <v>1103</v>
      </c>
    </row>
    <row r="327" spans="1:6" ht="33" customHeight="1" x14ac:dyDescent="0.25">
      <c r="A327" s="17">
        <v>44305</v>
      </c>
      <c r="B327" s="95">
        <v>578</v>
      </c>
      <c r="C327" s="95">
        <v>534</v>
      </c>
      <c r="D327" s="95">
        <f>13+17</f>
        <v>30</v>
      </c>
      <c r="E327" s="17" t="s">
        <v>103</v>
      </c>
      <c r="F327" s="62" t="s">
        <v>1104</v>
      </c>
    </row>
    <row r="328" spans="1:6" ht="33" customHeight="1" x14ac:dyDescent="0.25">
      <c r="A328" s="17">
        <v>44307</v>
      </c>
      <c r="B328" s="95">
        <v>2512</v>
      </c>
      <c r="C328" s="95">
        <v>2379</v>
      </c>
      <c r="D328" s="95">
        <f>199+99</f>
        <v>298</v>
      </c>
      <c r="E328" s="17" t="s">
        <v>103</v>
      </c>
      <c r="F328" s="62" t="s">
        <v>1105</v>
      </c>
    </row>
    <row r="329" spans="1:6" ht="33" customHeight="1" x14ac:dyDescent="0.25">
      <c r="A329" s="17">
        <v>44308</v>
      </c>
      <c r="B329" s="95">
        <v>2434</v>
      </c>
      <c r="C329" s="95">
        <v>1946</v>
      </c>
      <c r="D329" s="95">
        <f>144+110</f>
        <v>254</v>
      </c>
      <c r="E329" s="17" t="s">
        <v>103</v>
      </c>
      <c r="F329" s="62" t="s">
        <v>1106</v>
      </c>
    </row>
    <row r="330" spans="1:6" ht="33" customHeight="1" x14ac:dyDescent="0.25">
      <c r="A330" s="17">
        <v>44309</v>
      </c>
      <c r="B330" s="95">
        <v>951</v>
      </c>
      <c r="C330" s="95">
        <v>869</v>
      </c>
      <c r="D330" s="95">
        <f>71+30</f>
        <v>101</v>
      </c>
      <c r="E330" s="17" t="s">
        <v>103</v>
      </c>
      <c r="F330" s="62" t="s">
        <v>1107</v>
      </c>
    </row>
    <row r="331" spans="1:6" ht="33" customHeight="1" x14ac:dyDescent="0.25">
      <c r="A331" s="17">
        <v>44312</v>
      </c>
      <c r="B331" s="95">
        <v>476</v>
      </c>
      <c r="C331" s="95">
        <v>429</v>
      </c>
      <c r="D331" s="95">
        <f>10+15</f>
        <v>25</v>
      </c>
      <c r="E331" s="17" t="s">
        <v>103</v>
      </c>
      <c r="F331" s="62" t="s">
        <v>1108</v>
      </c>
    </row>
    <row r="332" spans="1:6" ht="33" customHeight="1" x14ac:dyDescent="0.25">
      <c r="A332" s="17">
        <v>44313</v>
      </c>
      <c r="B332" s="95">
        <v>989</v>
      </c>
      <c r="C332" s="95">
        <v>912</v>
      </c>
      <c r="D332" s="95">
        <f>53+40</f>
        <v>93</v>
      </c>
      <c r="E332" s="17" t="s">
        <v>103</v>
      </c>
      <c r="F332" s="62" t="s">
        <v>1109</v>
      </c>
    </row>
    <row r="333" spans="1:6" ht="33" customHeight="1" x14ac:dyDescent="0.25">
      <c r="A333" s="17">
        <v>44314</v>
      </c>
      <c r="B333" s="95">
        <v>846</v>
      </c>
      <c r="C333" s="95">
        <v>817</v>
      </c>
      <c r="D333" s="95">
        <f>31+19</f>
        <v>50</v>
      </c>
      <c r="E333" s="17" t="s">
        <v>103</v>
      </c>
      <c r="F333" s="62" t="s">
        <v>1110</v>
      </c>
    </row>
    <row r="334" spans="1:6" ht="33" customHeight="1" x14ac:dyDescent="0.25">
      <c r="A334" s="17">
        <v>44315</v>
      </c>
      <c r="B334" s="95">
        <v>817</v>
      </c>
      <c r="C334" s="95">
        <v>676</v>
      </c>
      <c r="D334" s="95">
        <f>30+36</f>
        <v>66</v>
      </c>
      <c r="E334" s="17" t="s">
        <v>103</v>
      </c>
      <c r="F334" s="62" t="s">
        <v>1111</v>
      </c>
    </row>
    <row r="335" spans="1:6" ht="33" customHeight="1" x14ac:dyDescent="0.25">
      <c r="A335" s="17">
        <v>44316</v>
      </c>
      <c r="B335" s="95">
        <v>957</v>
      </c>
      <c r="C335" s="95">
        <v>866</v>
      </c>
      <c r="D335" s="95">
        <f>45+31</f>
        <v>76</v>
      </c>
      <c r="E335" s="17" t="s">
        <v>103</v>
      </c>
      <c r="F335" s="62" t="s">
        <v>1112</v>
      </c>
    </row>
    <row r="336" spans="1:6" ht="33" customHeight="1" x14ac:dyDescent="0.25">
      <c r="A336" s="17">
        <v>44319</v>
      </c>
      <c r="B336" s="95">
        <v>406</v>
      </c>
      <c r="C336" s="95">
        <v>371</v>
      </c>
      <c r="D336" s="95">
        <f>7+10</f>
        <v>17</v>
      </c>
      <c r="E336" s="17" t="s">
        <v>103</v>
      </c>
      <c r="F336" s="62" t="s">
        <v>1113</v>
      </c>
    </row>
    <row r="337" spans="1:6" ht="33" customHeight="1" x14ac:dyDescent="0.25">
      <c r="A337" s="17">
        <v>44320</v>
      </c>
      <c r="B337" s="95">
        <v>628</v>
      </c>
      <c r="C337" s="95">
        <v>573</v>
      </c>
      <c r="D337" s="95">
        <f>16+24</f>
        <v>40</v>
      </c>
      <c r="E337" s="17" t="s">
        <v>103</v>
      </c>
      <c r="F337" s="62" t="s">
        <v>1114</v>
      </c>
    </row>
    <row r="338" spans="1:6" ht="33" customHeight="1" x14ac:dyDescent="0.25">
      <c r="A338" s="17">
        <v>44291</v>
      </c>
      <c r="B338" s="95">
        <v>392</v>
      </c>
      <c r="C338" s="95">
        <v>361</v>
      </c>
      <c r="D338" s="95">
        <f>4+6</f>
        <v>10</v>
      </c>
      <c r="E338" s="17" t="s">
        <v>103</v>
      </c>
      <c r="F338" s="62" t="s">
        <v>1115</v>
      </c>
    </row>
    <row r="339" spans="1:6" ht="33" customHeight="1" x14ac:dyDescent="0.25">
      <c r="A339" s="17">
        <v>44322</v>
      </c>
      <c r="B339" s="95">
        <v>1848</v>
      </c>
      <c r="C339" s="95">
        <v>1691</v>
      </c>
      <c r="D339" s="95">
        <f>224+90</f>
        <v>314</v>
      </c>
      <c r="E339" s="17" t="s">
        <v>103</v>
      </c>
      <c r="F339" s="62" t="s">
        <v>1116</v>
      </c>
    </row>
    <row r="340" spans="1:6" ht="33" customHeight="1" x14ac:dyDescent="0.25">
      <c r="A340" s="17">
        <v>44323</v>
      </c>
      <c r="B340" s="95">
        <v>1347</v>
      </c>
      <c r="C340" s="95">
        <v>1256</v>
      </c>
      <c r="D340" s="95">
        <f>154+72</f>
        <v>226</v>
      </c>
      <c r="E340" s="17" t="s">
        <v>103</v>
      </c>
      <c r="F340" s="62" t="s">
        <v>1118</v>
      </c>
    </row>
    <row r="341" spans="1:6" ht="33" customHeight="1" x14ac:dyDescent="0.25">
      <c r="A341" s="17">
        <v>44324</v>
      </c>
      <c r="B341" s="95">
        <v>524</v>
      </c>
      <c r="C341" s="95">
        <v>470</v>
      </c>
      <c r="D341" s="95">
        <f>35+26</f>
        <v>61</v>
      </c>
      <c r="E341" s="17" t="s">
        <v>103</v>
      </c>
      <c r="F341" s="62" t="s">
        <v>1121</v>
      </c>
    </row>
    <row r="342" spans="1:6" ht="33" customHeight="1" x14ac:dyDescent="0.25">
      <c r="A342" s="17">
        <v>44327</v>
      </c>
      <c r="B342" s="95">
        <v>2184</v>
      </c>
      <c r="C342" s="95">
        <v>2055</v>
      </c>
      <c r="D342" s="95">
        <f>335+60</f>
        <v>395</v>
      </c>
      <c r="E342" s="17" t="s">
        <v>103</v>
      </c>
      <c r="F342" s="62" t="s">
        <v>1119</v>
      </c>
    </row>
    <row r="343" spans="1:6" ht="33" customHeight="1" x14ac:dyDescent="0.25">
      <c r="A343" s="17">
        <v>44330</v>
      </c>
      <c r="B343" s="95">
        <v>954</v>
      </c>
      <c r="C343" s="95">
        <v>887</v>
      </c>
      <c r="D343" s="95">
        <f>30+16</f>
        <v>46</v>
      </c>
      <c r="E343" s="17" t="s">
        <v>103</v>
      </c>
      <c r="F343" s="62" t="s">
        <v>1120</v>
      </c>
    </row>
    <row r="344" spans="1:6" ht="33" customHeight="1" x14ac:dyDescent="0.25">
      <c r="A344" s="17">
        <v>44334</v>
      </c>
      <c r="B344" s="95">
        <v>1372</v>
      </c>
      <c r="C344" s="95">
        <v>1264</v>
      </c>
      <c r="D344" s="95">
        <f>101+51</f>
        <v>152</v>
      </c>
      <c r="E344" s="17" t="s">
        <v>103</v>
      </c>
      <c r="F344" s="62" t="s">
        <v>1122</v>
      </c>
    </row>
    <row r="345" spans="1:6" ht="33" customHeight="1" x14ac:dyDescent="0.25">
      <c r="A345" s="17">
        <v>44336</v>
      </c>
      <c r="B345" s="95">
        <v>1332</v>
      </c>
      <c r="C345" s="95">
        <v>1231</v>
      </c>
      <c r="D345" s="95">
        <f>29+48</f>
        <v>77</v>
      </c>
      <c r="E345" s="17" t="s">
        <v>103</v>
      </c>
      <c r="F345" s="62" t="s">
        <v>1123</v>
      </c>
    </row>
    <row r="346" spans="1:6" ht="33" customHeight="1" x14ac:dyDescent="0.25">
      <c r="A346" s="17">
        <v>44337</v>
      </c>
      <c r="B346" s="95">
        <v>618</v>
      </c>
      <c r="C346" s="95">
        <v>572</v>
      </c>
      <c r="D346" s="95">
        <f>1+18</f>
        <v>19</v>
      </c>
      <c r="E346" s="17" t="s">
        <v>103</v>
      </c>
      <c r="F346" s="62" t="s">
        <v>1124</v>
      </c>
    </row>
    <row r="347" spans="1:6" ht="33" customHeight="1" x14ac:dyDescent="0.25">
      <c r="A347" s="17">
        <v>44338</v>
      </c>
      <c r="B347" s="95">
        <v>197</v>
      </c>
      <c r="C347" s="95">
        <v>184</v>
      </c>
      <c r="D347" s="95">
        <v>4</v>
      </c>
      <c r="E347" s="17" t="s">
        <v>12</v>
      </c>
      <c r="F347" s="62" t="s">
        <v>1125</v>
      </c>
    </row>
    <row r="348" spans="1:6" ht="33" customHeight="1" x14ac:dyDescent="0.25">
      <c r="A348" s="17">
        <v>44340</v>
      </c>
      <c r="B348" s="95">
        <v>1543</v>
      </c>
      <c r="C348" s="95">
        <v>1466</v>
      </c>
      <c r="D348" s="95">
        <f>27+55</f>
        <v>82</v>
      </c>
      <c r="E348" s="17" t="s">
        <v>103</v>
      </c>
      <c r="F348" s="62" t="s">
        <v>1126</v>
      </c>
    </row>
    <row r="349" spans="1:6" ht="33" customHeight="1" x14ac:dyDescent="0.25">
      <c r="A349" s="17">
        <v>44342</v>
      </c>
      <c r="B349" s="95">
        <v>1222</v>
      </c>
      <c r="C349" s="95">
        <v>1209</v>
      </c>
      <c r="D349" s="95">
        <f>52+57</f>
        <v>109</v>
      </c>
      <c r="E349" s="17" t="s">
        <v>103</v>
      </c>
      <c r="F349" s="62" t="s">
        <v>1127</v>
      </c>
    </row>
    <row r="350" spans="1:6" ht="33" customHeight="1" x14ac:dyDescent="0.25">
      <c r="A350" s="17">
        <v>44344</v>
      </c>
      <c r="B350" s="95">
        <v>1130</v>
      </c>
      <c r="C350" s="95">
        <v>993</v>
      </c>
      <c r="D350" s="95">
        <f>83+36</f>
        <v>119</v>
      </c>
      <c r="E350" s="17" t="s">
        <v>103</v>
      </c>
      <c r="F350" s="62" t="s">
        <v>1128</v>
      </c>
    </row>
    <row r="351" spans="1:6" ht="33" customHeight="1" x14ac:dyDescent="0.25">
      <c r="A351" s="17">
        <v>44346</v>
      </c>
      <c r="B351" s="95">
        <v>1414</v>
      </c>
      <c r="C351" s="95">
        <v>1152</v>
      </c>
      <c r="D351" s="95">
        <f>32+42</f>
        <v>74</v>
      </c>
      <c r="E351" s="17" t="s">
        <v>103</v>
      </c>
      <c r="F351" s="62" t="s">
        <v>1129</v>
      </c>
    </row>
    <row r="352" spans="1:6" ht="33" customHeight="1" x14ac:dyDescent="0.25">
      <c r="A352" s="17">
        <v>44347</v>
      </c>
      <c r="B352" s="95">
        <v>2839</v>
      </c>
      <c r="C352" s="95">
        <v>2627</v>
      </c>
      <c r="D352" s="95">
        <f>62+69</f>
        <v>131</v>
      </c>
      <c r="E352" s="17" t="s">
        <v>103</v>
      </c>
      <c r="F352" s="62" t="s">
        <v>1130</v>
      </c>
    </row>
    <row r="353" spans="1:6" ht="33" customHeight="1" x14ac:dyDescent="0.25">
      <c r="A353" s="17">
        <v>44348</v>
      </c>
      <c r="B353" s="95">
        <v>2784</v>
      </c>
      <c r="C353" s="95">
        <v>2689</v>
      </c>
      <c r="D353" s="95">
        <f>140+107</f>
        <v>247</v>
      </c>
      <c r="E353" s="17" t="s">
        <v>103</v>
      </c>
      <c r="F353" s="62" t="s">
        <v>1131</v>
      </c>
    </row>
    <row r="354" spans="1:6" ht="33" customHeight="1" x14ac:dyDescent="0.25">
      <c r="A354" s="17">
        <v>44350</v>
      </c>
      <c r="B354" s="95">
        <v>310</v>
      </c>
      <c r="C354" s="95">
        <v>277</v>
      </c>
      <c r="D354" s="95">
        <f>6+7</f>
        <v>13</v>
      </c>
      <c r="E354" s="17" t="s">
        <v>12</v>
      </c>
      <c r="F354" s="62" t="s">
        <v>1240</v>
      </c>
    </row>
    <row r="355" spans="1:6" ht="33" customHeight="1" x14ac:dyDescent="0.25">
      <c r="A355" s="17">
        <v>44351</v>
      </c>
      <c r="B355" s="95">
        <v>422</v>
      </c>
      <c r="C355" s="95">
        <v>379</v>
      </c>
      <c r="D355" s="95">
        <f>13+9</f>
        <v>22</v>
      </c>
      <c r="E355" s="17" t="s">
        <v>103</v>
      </c>
      <c r="F355" s="62" t="s">
        <v>1239</v>
      </c>
    </row>
    <row r="356" spans="1:6" ht="33" customHeight="1" x14ac:dyDescent="0.25">
      <c r="A356" s="17">
        <v>44352</v>
      </c>
      <c r="B356" s="95">
        <v>851</v>
      </c>
      <c r="C356" s="95">
        <v>750</v>
      </c>
      <c r="D356" s="95">
        <f>9+35</f>
        <v>44</v>
      </c>
      <c r="E356" s="17" t="s">
        <v>103</v>
      </c>
      <c r="F356" s="62" t="s">
        <v>1263</v>
      </c>
    </row>
    <row r="357" spans="1:6" s="2" customFormat="1" ht="33" customHeight="1" x14ac:dyDescent="0.25">
      <c r="A357" s="17">
        <v>44355</v>
      </c>
      <c r="B357" s="95">
        <v>963</v>
      </c>
      <c r="C357" s="95">
        <v>844</v>
      </c>
      <c r="D357" s="95">
        <f>18+36</f>
        <v>54</v>
      </c>
      <c r="E357" s="17" t="s">
        <v>103</v>
      </c>
      <c r="F357" s="62" t="s">
        <v>1262</v>
      </c>
    </row>
    <row r="358" spans="1:6" s="2" customFormat="1" ht="33" customHeight="1" x14ac:dyDescent="0.25">
      <c r="A358" s="17">
        <v>44356</v>
      </c>
      <c r="B358" s="95">
        <v>878</v>
      </c>
      <c r="C358" s="95">
        <v>728</v>
      </c>
      <c r="D358" s="95">
        <f>19+19</f>
        <v>38</v>
      </c>
      <c r="E358" s="17" t="s">
        <v>103</v>
      </c>
      <c r="F358" s="62" t="s">
        <v>1261</v>
      </c>
    </row>
    <row r="359" spans="1:6" s="2" customFormat="1" ht="33" customHeight="1" x14ac:dyDescent="0.25">
      <c r="A359" s="17">
        <v>44357</v>
      </c>
      <c r="B359" s="95">
        <v>1283</v>
      </c>
      <c r="C359" s="95">
        <v>1136</v>
      </c>
      <c r="D359" s="95">
        <f>34+34</f>
        <v>68</v>
      </c>
      <c r="E359" s="17" t="s">
        <v>103</v>
      </c>
      <c r="F359" s="62" t="s">
        <v>1260</v>
      </c>
    </row>
    <row r="360" spans="1:6" s="2" customFormat="1" ht="33" customHeight="1" x14ac:dyDescent="0.25">
      <c r="A360" s="17">
        <v>44358</v>
      </c>
      <c r="B360" s="95">
        <v>864</v>
      </c>
      <c r="C360" s="95">
        <v>720</v>
      </c>
      <c r="D360" s="95">
        <f>23+31</f>
        <v>54</v>
      </c>
      <c r="E360" s="17" t="s">
        <v>103</v>
      </c>
      <c r="F360" s="62" t="s">
        <v>1259</v>
      </c>
    </row>
    <row r="361" spans="1:6" s="2" customFormat="1" ht="33" customHeight="1" x14ac:dyDescent="0.25">
      <c r="A361" s="17">
        <v>44364</v>
      </c>
      <c r="B361" s="95">
        <v>280</v>
      </c>
      <c r="C361" s="95">
        <v>247</v>
      </c>
      <c r="D361" s="95">
        <f>1+4</f>
        <v>5</v>
      </c>
      <c r="E361" s="17" t="s">
        <v>103</v>
      </c>
      <c r="F361" s="62" t="s">
        <v>1258</v>
      </c>
    </row>
    <row r="362" spans="1:6" s="2" customFormat="1" ht="33" customHeight="1" x14ac:dyDescent="0.25">
      <c r="A362" s="17">
        <v>44365</v>
      </c>
      <c r="B362" s="95">
        <v>419</v>
      </c>
      <c r="C362" s="95">
        <v>373</v>
      </c>
      <c r="D362" s="95">
        <f>18+13</f>
        <v>31</v>
      </c>
      <c r="E362" s="17" t="s">
        <v>103</v>
      </c>
      <c r="F362" s="62" t="s">
        <v>1264</v>
      </c>
    </row>
    <row r="363" spans="1:6" s="2" customFormat="1" ht="33" customHeight="1" x14ac:dyDescent="0.25">
      <c r="A363" s="17">
        <v>44365</v>
      </c>
      <c r="B363" s="95">
        <v>1022</v>
      </c>
      <c r="C363" s="95">
        <v>863</v>
      </c>
      <c r="D363" s="95">
        <f>34+24</f>
        <v>58</v>
      </c>
      <c r="E363" s="17" t="s">
        <v>103</v>
      </c>
      <c r="F363" s="62" t="s">
        <v>1257</v>
      </c>
    </row>
    <row r="364" spans="1:6" s="2" customFormat="1" ht="33" customHeight="1" x14ac:dyDescent="0.25">
      <c r="A364" s="17">
        <v>44366</v>
      </c>
      <c r="B364" s="95">
        <v>1435</v>
      </c>
      <c r="C364" s="95">
        <v>1297</v>
      </c>
      <c r="D364" s="95">
        <f>28+31</f>
        <v>59</v>
      </c>
      <c r="E364" s="17" t="s">
        <v>103</v>
      </c>
      <c r="F364" s="62" t="s">
        <v>1256</v>
      </c>
    </row>
    <row r="365" spans="1:6" s="2" customFormat="1" ht="33" customHeight="1" x14ac:dyDescent="0.25">
      <c r="A365" s="17">
        <v>44376</v>
      </c>
      <c r="B365" s="95">
        <v>591</v>
      </c>
      <c r="C365" s="95">
        <v>544</v>
      </c>
      <c r="D365" s="95">
        <f>43+27</f>
        <v>70</v>
      </c>
      <c r="E365" s="17" t="s">
        <v>12</v>
      </c>
      <c r="F365" s="62" t="s">
        <v>1255</v>
      </c>
    </row>
    <row r="366" spans="1:6" s="2" customFormat="1" ht="33" customHeight="1" x14ac:dyDescent="0.25">
      <c r="A366" s="17">
        <v>44377</v>
      </c>
      <c r="B366" s="95">
        <v>345</v>
      </c>
      <c r="C366" s="95">
        <v>308</v>
      </c>
      <c r="D366" s="95">
        <f>15+8</f>
        <v>23</v>
      </c>
      <c r="E366" s="17" t="s">
        <v>103</v>
      </c>
      <c r="F366" s="62" t="s">
        <v>1254</v>
      </c>
    </row>
    <row r="367" spans="1:6" s="2" customFormat="1" ht="33" customHeight="1" x14ac:dyDescent="0.25">
      <c r="A367" s="17">
        <v>44384</v>
      </c>
      <c r="B367" s="95">
        <v>772</v>
      </c>
      <c r="C367" s="95">
        <v>669</v>
      </c>
      <c r="D367" s="95">
        <f>27+17</f>
        <v>44</v>
      </c>
      <c r="E367" s="17" t="s">
        <v>103</v>
      </c>
      <c r="F367" s="62" t="s">
        <v>1253</v>
      </c>
    </row>
    <row r="368" spans="1:6" ht="33" customHeight="1" x14ac:dyDescent="0.25">
      <c r="A368" s="17">
        <v>44386</v>
      </c>
      <c r="B368" s="95">
        <v>7717</v>
      </c>
      <c r="C368" s="95">
        <v>7477</v>
      </c>
      <c r="D368" s="95">
        <f>169+132</f>
        <v>301</v>
      </c>
      <c r="E368" s="17" t="s">
        <v>103</v>
      </c>
      <c r="F368" s="62" t="s">
        <v>1252</v>
      </c>
    </row>
    <row r="369" spans="1:6" ht="33" customHeight="1" x14ac:dyDescent="0.25">
      <c r="A369" s="17">
        <v>44392</v>
      </c>
      <c r="B369" s="95">
        <v>2927</v>
      </c>
      <c r="C369" s="95">
        <v>2749</v>
      </c>
      <c r="D369" s="95">
        <f>70+36</f>
        <v>106</v>
      </c>
      <c r="E369" s="17" t="s">
        <v>103</v>
      </c>
      <c r="F369" s="62" t="s">
        <v>1251</v>
      </c>
    </row>
    <row r="370" spans="1:6" s="2" customFormat="1" ht="33" customHeight="1" x14ac:dyDescent="0.25">
      <c r="A370" s="17">
        <v>44396</v>
      </c>
      <c r="B370" s="95">
        <v>1934</v>
      </c>
      <c r="C370" s="95">
        <f>1760</f>
        <v>1760</v>
      </c>
      <c r="D370" s="95">
        <f>102+38</f>
        <v>140</v>
      </c>
      <c r="E370" s="17" t="s">
        <v>103</v>
      </c>
      <c r="F370" s="62" t="s">
        <v>1250</v>
      </c>
    </row>
    <row r="371" spans="1:6" s="2" customFormat="1" ht="33" customHeight="1" x14ac:dyDescent="0.25">
      <c r="A371" s="17">
        <v>44398</v>
      </c>
      <c r="B371" s="95">
        <v>1228</v>
      </c>
      <c r="C371" s="95">
        <v>1114</v>
      </c>
      <c r="D371" s="95">
        <f>27+31</f>
        <v>58</v>
      </c>
      <c r="E371" s="17" t="s">
        <v>103</v>
      </c>
      <c r="F371" s="62" t="s">
        <v>1249</v>
      </c>
    </row>
    <row r="372" spans="1:6" s="2" customFormat="1" ht="33" customHeight="1" x14ac:dyDescent="0.25">
      <c r="A372" s="17">
        <v>44400</v>
      </c>
      <c r="B372" s="95">
        <v>2025</v>
      </c>
      <c r="C372" s="95">
        <v>1910</v>
      </c>
      <c r="D372" s="95">
        <f>41+40</f>
        <v>81</v>
      </c>
      <c r="E372" s="17" t="s">
        <v>103</v>
      </c>
      <c r="F372" s="62" t="s">
        <v>1248</v>
      </c>
    </row>
    <row r="373" spans="1:6" s="2" customFormat="1" ht="33" customHeight="1" x14ac:dyDescent="0.25">
      <c r="A373" s="17">
        <v>44404</v>
      </c>
      <c r="B373" s="95">
        <v>2429</v>
      </c>
      <c r="C373" s="95">
        <f>2285</f>
        <v>2285</v>
      </c>
      <c r="D373" s="95">
        <f>89+61</f>
        <v>150</v>
      </c>
      <c r="E373" s="17" t="s">
        <v>103</v>
      </c>
      <c r="F373" s="62" t="s">
        <v>1247</v>
      </c>
    </row>
    <row r="374" spans="1:6" s="2" customFormat="1" ht="33" customHeight="1" x14ac:dyDescent="0.25">
      <c r="A374" s="17">
        <v>44405</v>
      </c>
      <c r="B374" s="95">
        <v>417</v>
      </c>
      <c r="C374" s="95">
        <v>371</v>
      </c>
      <c r="D374" s="95">
        <f>10+28</f>
        <v>38</v>
      </c>
      <c r="E374" s="17" t="s">
        <v>291</v>
      </c>
      <c r="F374" s="62" t="s">
        <v>1246</v>
      </c>
    </row>
    <row r="375" spans="1:6" s="2" customFormat="1" ht="33" customHeight="1" x14ac:dyDescent="0.25">
      <c r="A375" s="17">
        <v>44406</v>
      </c>
      <c r="B375" s="95">
        <v>3683</v>
      </c>
      <c r="C375" s="95">
        <v>3169</v>
      </c>
      <c r="D375" s="95">
        <f>30+102</f>
        <v>132</v>
      </c>
      <c r="E375" s="17" t="s">
        <v>103</v>
      </c>
      <c r="F375" s="62" t="s">
        <v>1245</v>
      </c>
    </row>
    <row r="376" spans="1:6" s="2" customFormat="1" ht="33" customHeight="1" x14ac:dyDescent="0.25">
      <c r="A376" s="17">
        <v>44408</v>
      </c>
      <c r="B376" s="95">
        <v>1857</v>
      </c>
      <c r="C376" s="95">
        <v>1737</v>
      </c>
      <c r="D376" s="95">
        <f>24+37</f>
        <v>61</v>
      </c>
      <c r="E376" s="17" t="s">
        <v>103</v>
      </c>
      <c r="F376" s="62" t="s">
        <v>1244</v>
      </c>
    </row>
    <row r="377" spans="1:6" s="2" customFormat="1" ht="33" customHeight="1" x14ac:dyDescent="0.25">
      <c r="A377" s="17">
        <v>44413</v>
      </c>
      <c r="B377" s="95">
        <v>2414</v>
      </c>
      <c r="C377" s="95">
        <v>2154</v>
      </c>
      <c r="D377" s="95">
        <f>95+79</f>
        <v>174</v>
      </c>
      <c r="E377" s="17" t="s">
        <v>103</v>
      </c>
      <c r="F377" s="62" t="s">
        <v>1243</v>
      </c>
    </row>
    <row r="378" spans="1:6" s="2" customFormat="1" ht="33" customHeight="1" x14ac:dyDescent="0.25">
      <c r="A378" s="17">
        <v>44414</v>
      </c>
      <c r="B378" s="95">
        <v>293</v>
      </c>
      <c r="C378" s="95">
        <v>256</v>
      </c>
      <c r="D378" s="95">
        <f>8+5</f>
        <v>13</v>
      </c>
      <c r="E378" s="17" t="s">
        <v>12</v>
      </c>
      <c r="F378" s="62" t="s">
        <v>1242</v>
      </c>
    </row>
    <row r="379" spans="1:6" s="2" customFormat="1" ht="33" customHeight="1" x14ac:dyDescent="0.25">
      <c r="A379" s="17">
        <v>44418</v>
      </c>
      <c r="B379" s="95">
        <v>4911</v>
      </c>
      <c r="C379" s="95">
        <v>4505</v>
      </c>
      <c r="D379" s="95">
        <f>297+171</f>
        <v>468</v>
      </c>
      <c r="E379" s="17" t="s">
        <v>103</v>
      </c>
      <c r="F379" s="62" t="s">
        <v>1241</v>
      </c>
    </row>
    <row r="380" spans="1:6" s="2" customFormat="1" ht="33" customHeight="1" x14ac:dyDescent="0.25">
      <c r="A380" s="17">
        <v>44432</v>
      </c>
      <c r="B380" s="95">
        <v>457</v>
      </c>
      <c r="C380" s="95">
        <v>428</v>
      </c>
      <c r="D380" s="95">
        <f>23+8</f>
        <v>31</v>
      </c>
      <c r="E380" s="17" t="s">
        <v>103</v>
      </c>
      <c r="F380" s="62" t="s">
        <v>1269</v>
      </c>
    </row>
    <row r="381" spans="1:6" s="2" customFormat="1" ht="33" customHeight="1" x14ac:dyDescent="0.25">
      <c r="A381" s="17">
        <v>44433</v>
      </c>
      <c r="B381" s="95">
        <v>1909</v>
      </c>
      <c r="C381" s="95">
        <v>1721</v>
      </c>
      <c r="D381" s="95">
        <f>35+37</f>
        <v>72</v>
      </c>
      <c r="E381" s="17" t="s">
        <v>103</v>
      </c>
      <c r="F381" s="62" t="s">
        <v>1270</v>
      </c>
    </row>
    <row r="382" spans="1:6" s="2" customFormat="1" ht="33" customHeight="1" x14ac:dyDescent="0.25">
      <c r="A382" s="17">
        <v>44441</v>
      </c>
      <c r="B382" s="95">
        <v>5807</v>
      </c>
      <c r="C382" s="95">
        <v>5459</v>
      </c>
      <c r="D382" s="95">
        <f>238+179</f>
        <v>417</v>
      </c>
      <c r="E382" s="17" t="s">
        <v>103</v>
      </c>
      <c r="F382" s="62" t="s">
        <v>1271</v>
      </c>
    </row>
    <row r="383" spans="1:6" s="2" customFormat="1" ht="33" customHeight="1" x14ac:dyDescent="0.25">
      <c r="A383" s="17">
        <v>44442</v>
      </c>
      <c r="B383" s="95">
        <v>9426</v>
      </c>
      <c r="C383" s="95">
        <v>9162</v>
      </c>
      <c r="D383" s="95">
        <f>283+73</f>
        <v>356</v>
      </c>
      <c r="E383" s="17" t="s">
        <v>103</v>
      </c>
      <c r="F383" s="62" t="s">
        <v>1272</v>
      </c>
    </row>
    <row r="384" spans="1:6" s="2" customFormat="1" ht="33" customHeight="1" x14ac:dyDescent="0.25">
      <c r="A384" s="17">
        <v>44455</v>
      </c>
      <c r="B384" s="95">
        <v>2425</v>
      </c>
      <c r="C384" s="95">
        <v>2310</v>
      </c>
      <c r="D384" s="95">
        <f>59+53</f>
        <v>112</v>
      </c>
      <c r="E384" s="17" t="s">
        <v>103</v>
      </c>
      <c r="F384" s="62" t="s">
        <v>1273</v>
      </c>
    </row>
    <row r="385" spans="1:6" ht="33" customHeight="1" x14ac:dyDescent="0.25">
      <c r="A385" s="17">
        <v>44457</v>
      </c>
      <c r="B385" s="95">
        <v>1329</v>
      </c>
      <c r="C385" s="95">
        <v>1203</v>
      </c>
      <c r="D385" s="95">
        <f>22+32</f>
        <v>54</v>
      </c>
      <c r="E385" s="17" t="s">
        <v>103</v>
      </c>
      <c r="F385" s="62" t="s">
        <v>1274</v>
      </c>
    </row>
    <row r="386" spans="1:6" ht="33" customHeight="1" x14ac:dyDescent="0.25">
      <c r="A386" s="17">
        <v>44467</v>
      </c>
      <c r="B386" s="95">
        <v>225</v>
      </c>
      <c r="C386" s="95">
        <v>213</v>
      </c>
      <c r="D386" s="95">
        <f>8+4</f>
        <v>12</v>
      </c>
      <c r="E386" s="17" t="s">
        <v>103</v>
      </c>
      <c r="F386" s="62" t="s">
        <v>1275</v>
      </c>
    </row>
    <row r="387" spans="1:6" ht="33" customHeight="1" x14ac:dyDescent="0.25">
      <c r="A387" s="17">
        <v>44476</v>
      </c>
      <c r="B387" s="95">
        <v>2821</v>
      </c>
      <c r="C387" s="95">
        <v>2612</v>
      </c>
      <c r="D387" s="24">
        <f>145+137</f>
        <v>282</v>
      </c>
      <c r="E387" s="17" t="s">
        <v>103</v>
      </c>
      <c r="F387" s="62" t="s">
        <v>1321</v>
      </c>
    </row>
    <row r="388" spans="1:6" ht="33" customHeight="1" x14ac:dyDescent="0.25">
      <c r="A388" s="17">
        <v>44478</v>
      </c>
      <c r="B388" s="95">
        <v>3575</v>
      </c>
      <c r="C388" s="95">
        <v>3197</v>
      </c>
      <c r="D388" s="95">
        <f>159+137</f>
        <v>296</v>
      </c>
      <c r="E388" s="17" t="s">
        <v>103</v>
      </c>
      <c r="F388" s="62" t="s">
        <v>1322</v>
      </c>
    </row>
    <row r="389" spans="1:6" ht="33" customHeight="1" x14ac:dyDescent="0.25">
      <c r="A389" s="17">
        <v>44480</v>
      </c>
      <c r="B389" s="95">
        <v>1751</v>
      </c>
      <c r="C389" s="95">
        <v>1547</v>
      </c>
      <c r="D389" s="95">
        <f>49+48</f>
        <v>97</v>
      </c>
      <c r="E389" s="17" t="s">
        <v>103</v>
      </c>
      <c r="F389" s="62" t="s">
        <v>1323</v>
      </c>
    </row>
    <row r="390" spans="1:6" ht="33" customHeight="1" x14ac:dyDescent="0.25">
      <c r="A390" s="17">
        <v>44503</v>
      </c>
      <c r="B390" s="95">
        <v>3456</v>
      </c>
      <c r="C390" s="95">
        <v>3391</v>
      </c>
      <c r="D390" s="95">
        <v>312</v>
      </c>
      <c r="E390" s="17" t="s">
        <v>103</v>
      </c>
      <c r="F390" s="62" t="s">
        <v>1324</v>
      </c>
    </row>
    <row r="391" spans="1:6" ht="33" customHeight="1" x14ac:dyDescent="0.25">
      <c r="A391" s="17">
        <v>44512</v>
      </c>
      <c r="B391" s="95">
        <v>36621</v>
      </c>
      <c r="C391" s="95">
        <v>32839</v>
      </c>
      <c r="D391" s="95">
        <f>3000+627</f>
        <v>3627</v>
      </c>
      <c r="E391" s="17" t="s">
        <v>103</v>
      </c>
      <c r="F391" s="62" t="s">
        <v>1325</v>
      </c>
    </row>
    <row r="392" spans="1:6" ht="33" customHeight="1" x14ac:dyDescent="0.25">
      <c r="A392" s="17">
        <v>44527</v>
      </c>
      <c r="B392" s="95">
        <v>5715</v>
      </c>
      <c r="C392" s="95">
        <v>5148</v>
      </c>
      <c r="D392" s="95">
        <f>447+258</f>
        <v>705</v>
      </c>
      <c r="E392" s="17" t="s">
        <v>103</v>
      </c>
      <c r="F392" s="62" t="s">
        <v>1325</v>
      </c>
    </row>
    <row r="393" spans="1:6" ht="33" customHeight="1" x14ac:dyDescent="0.25">
      <c r="A393" s="17">
        <v>44532</v>
      </c>
      <c r="B393" s="95">
        <v>1810</v>
      </c>
      <c r="C393" s="95">
        <v>1591</v>
      </c>
      <c r="D393" s="95">
        <f>62+42</f>
        <v>104</v>
      </c>
      <c r="E393" s="17" t="s">
        <v>103</v>
      </c>
      <c r="F393" s="62" t="s">
        <v>1397</v>
      </c>
    </row>
    <row r="394" spans="1:6" ht="33" customHeight="1" x14ac:dyDescent="0.25">
      <c r="A394" s="17">
        <v>44594</v>
      </c>
      <c r="B394" s="95">
        <v>619</v>
      </c>
      <c r="C394" s="95">
        <v>596</v>
      </c>
      <c r="D394" s="95">
        <f>28+15</f>
        <v>43</v>
      </c>
      <c r="E394" s="17" t="s">
        <v>103</v>
      </c>
      <c r="F394" s="62" t="s">
        <v>1398</v>
      </c>
    </row>
    <row r="395" spans="1:6" ht="33" customHeight="1" x14ac:dyDescent="0.25">
      <c r="A395" s="17">
        <v>44599</v>
      </c>
      <c r="B395" s="95">
        <v>2999</v>
      </c>
      <c r="C395" s="95">
        <v>2942</v>
      </c>
      <c r="D395" s="95">
        <f>135+56</f>
        <v>191</v>
      </c>
      <c r="E395" s="17" t="s">
        <v>103</v>
      </c>
      <c r="F395" s="62" t="s">
        <v>1399</v>
      </c>
    </row>
    <row r="396" spans="1:6" ht="33" customHeight="1" x14ac:dyDescent="0.25">
      <c r="A396" s="17">
        <v>44603</v>
      </c>
      <c r="B396" s="95">
        <v>1458</v>
      </c>
      <c r="C396" s="95">
        <v>1384</v>
      </c>
      <c r="D396" s="95">
        <f>96+48</f>
        <v>144</v>
      </c>
      <c r="E396" s="17" t="s">
        <v>103</v>
      </c>
      <c r="F396" s="62" t="s">
        <v>1400</v>
      </c>
    </row>
    <row r="397" spans="1:6" ht="33" customHeight="1" x14ac:dyDescent="0.25">
      <c r="A397" s="17">
        <v>44609</v>
      </c>
      <c r="B397" s="95">
        <v>347</v>
      </c>
      <c r="C397" s="95">
        <v>335</v>
      </c>
      <c r="D397" s="95">
        <f>22+22</f>
        <v>44</v>
      </c>
      <c r="E397" s="17" t="s">
        <v>103</v>
      </c>
      <c r="F397" s="62" t="s">
        <v>1401</v>
      </c>
    </row>
    <row r="398" spans="1:6" ht="33" customHeight="1" x14ac:dyDescent="0.25">
      <c r="A398" s="17"/>
      <c r="B398" s="95"/>
      <c r="C398" s="95"/>
      <c r="D398" s="95"/>
      <c r="E398" s="17"/>
      <c r="F398" s="62"/>
    </row>
    <row r="399" spans="1:6" ht="33" customHeight="1" x14ac:dyDescent="0.25">
      <c r="A399" s="17"/>
      <c r="B399" s="95"/>
      <c r="C399" s="95"/>
      <c r="D399" s="95"/>
      <c r="E399" s="17"/>
      <c r="F399" s="62"/>
    </row>
    <row r="400" spans="1:6" ht="33" customHeight="1" x14ac:dyDescent="0.25">
      <c r="A400" s="17"/>
      <c r="B400" s="95"/>
      <c r="C400" s="95"/>
      <c r="D400" s="95"/>
      <c r="E400" s="17"/>
      <c r="F400" s="62"/>
    </row>
    <row r="401" spans="1:6" ht="33" customHeight="1" x14ac:dyDescent="0.25">
      <c r="A401" s="17"/>
      <c r="B401" s="95"/>
      <c r="C401" s="95"/>
      <c r="D401" s="95"/>
      <c r="E401" s="17"/>
      <c r="F401" s="62"/>
    </row>
    <row r="402" spans="1:6" ht="33" customHeight="1" x14ac:dyDescent="0.25">
      <c r="A402" s="17"/>
      <c r="B402" s="95"/>
      <c r="C402" s="95"/>
      <c r="D402" s="95"/>
      <c r="E402" s="17"/>
      <c r="F402" s="62"/>
    </row>
    <row r="403" spans="1:6" ht="33" customHeight="1" x14ac:dyDescent="0.25">
      <c r="A403" s="17"/>
      <c r="B403" s="95"/>
      <c r="C403" s="95"/>
      <c r="D403" s="95"/>
      <c r="E403" s="17"/>
      <c r="F403" s="62"/>
    </row>
    <row r="404" spans="1:6" ht="33" customHeight="1" x14ac:dyDescent="0.25">
      <c r="A404" s="17"/>
      <c r="B404" s="95"/>
      <c r="C404" s="95"/>
      <c r="D404" s="95"/>
      <c r="E404" s="17"/>
      <c r="F404" s="62"/>
    </row>
    <row r="405" spans="1:6" ht="33" customHeight="1" x14ac:dyDescent="0.25">
      <c r="A405" s="17"/>
      <c r="B405" s="95"/>
      <c r="C405" s="95"/>
      <c r="D405" s="95"/>
      <c r="E405" s="17"/>
      <c r="F405" s="62"/>
    </row>
    <row r="406" spans="1:6" ht="33" customHeight="1" x14ac:dyDescent="0.25">
      <c r="A406" s="17"/>
      <c r="B406" s="95"/>
      <c r="C406" s="95"/>
      <c r="D406" s="95"/>
      <c r="E406" s="17"/>
      <c r="F406" s="62"/>
    </row>
    <row r="407" spans="1:6" ht="33" customHeight="1" x14ac:dyDescent="0.25">
      <c r="A407" s="17"/>
      <c r="B407" s="95"/>
      <c r="C407" s="95"/>
      <c r="D407" s="95"/>
      <c r="E407" s="17"/>
      <c r="F407" s="62"/>
    </row>
    <row r="408" spans="1:6" ht="33" customHeight="1" x14ac:dyDescent="0.25">
      <c r="A408" s="17"/>
      <c r="B408" s="95"/>
      <c r="C408" s="95"/>
      <c r="D408" s="95"/>
      <c r="E408" s="17"/>
      <c r="F408" s="62"/>
    </row>
    <row r="409" spans="1:6" ht="33" customHeight="1" x14ac:dyDescent="0.25">
      <c r="A409" s="17"/>
      <c r="B409" s="95"/>
      <c r="C409" s="95"/>
      <c r="D409" s="95"/>
      <c r="E409" s="17"/>
      <c r="F409" s="62"/>
    </row>
    <row r="410" spans="1:6" ht="33" customHeight="1" x14ac:dyDescent="0.25">
      <c r="A410" s="17"/>
      <c r="B410" s="95"/>
      <c r="C410" s="95"/>
      <c r="D410" s="95"/>
      <c r="E410" s="17"/>
      <c r="F410" s="62"/>
    </row>
    <row r="411" spans="1:6" ht="33" customHeight="1" x14ac:dyDescent="0.25">
      <c r="A411" s="17"/>
      <c r="B411" s="95"/>
      <c r="C411" s="95"/>
      <c r="D411" s="95"/>
      <c r="E411" s="17"/>
      <c r="F411" s="62"/>
    </row>
    <row r="412" spans="1:6" ht="33" customHeight="1" x14ac:dyDescent="0.25">
      <c r="A412" s="17"/>
      <c r="B412" s="95"/>
      <c r="C412" s="95"/>
      <c r="D412" s="95"/>
      <c r="E412" s="17"/>
      <c r="F412" s="62"/>
    </row>
    <row r="413" spans="1:6" ht="33" customHeight="1" x14ac:dyDescent="0.25">
      <c r="A413" s="17"/>
      <c r="B413" s="95"/>
      <c r="C413" s="95"/>
      <c r="D413" s="95"/>
      <c r="E413" s="17"/>
      <c r="F413" s="62"/>
    </row>
    <row r="414" spans="1:6" ht="33" customHeight="1" x14ac:dyDescent="0.25">
      <c r="A414" s="17"/>
      <c r="B414" s="95"/>
      <c r="C414" s="95"/>
      <c r="D414" s="95"/>
      <c r="E414" s="17"/>
      <c r="F414" s="62"/>
    </row>
    <row r="415" spans="1:6" ht="33" customHeight="1" x14ac:dyDescent="0.25">
      <c r="A415" s="17"/>
      <c r="B415" s="95"/>
      <c r="C415" s="95"/>
      <c r="D415" s="95"/>
      <c r="E415" s="17"/>
      <c r="F415" s="62"/>
    </row>
    <row r="416" spans="1:6" ht="33" customHeight="1" x14ac:dyDescent="0.25">
      <c r="A416" s="17"/>
      <c r="B416" s="95"/>
      <c r="C416" s="95"/>
      <c r="D416" s="95"/>
      <c r="E416" s="17"/>
      <c r="F416" s="62"/>
    </row>
    <row r="417" spans="1:6" ht="33" customHeight="1" x14ac:dyDescent="0.25">
      <c r="A417" s="17"/>
      <c r="B417" s="95"/>
      <c r="C417" s="95"/>
      <c r="D417" s="95"/>
      <c r="E417" s="17"/>
      <c r="F417" s="62"/>
    </row>
    <row r="418" spans="1:6" ht="33" customHeight="1" x14ac:dyDescent="0.25">
      <c r="A418" s="17"/>
      <c r="B418" s="95"/>
      <c r="C418" s="95"/>
      <c r="D418" s="95"/>
      <c r="E418" s="17"/>
      <c r="F418" s="62"/>
    </row>
    <row r="419" spans="1:6" ht="33" customHeight="1" x14ac:dyDescent="0.25">
      <c r="A419" s="17"/>
      <c r="B419" s="95"/>
      <c r="C419" s="95"/>
      <c r="D419" s="95"/>
      <c r="E419" s="17"/>
      <c r="F419" s="62"/>
    </row>
    <row r="420" spans="1:6" ht="33" customHeight="1" x14ac:dyDescent="0.25">
      <c r="A420" s="17"/>
      <c r="B420" s="95"/>
      <c r="C420" s="95"/>
      <c r="D420" s="95"/>
      <c r="E420" s="17"/>
      <c r="F420" s="62"/>
    </row>
    <row r="421" spans="1:6" ht="33" customHeight="1" x14ac:dyDescent="0.25">
      <c r="A421" s="17"/>
      <c r="B421" s="95"/>
      <c r="C421" s="95"/>
      <c r="D421" s="95"/>
      <c r="E421" s="17"/>
      <c r="F421" s="62"/>
    </row>
    <row r="422" spans="1:6" ht="33" customHeight="1" x14ac:dyDescent="0.25">
      <c r="A422" s="17"/>
      <c r="B422" s="95"/>
      <c r="C422" s="95"/>
      <c r="D422" s="95"/>
      <c r="E422" s="17"/>
      <c r="F422" s="62"/>
    </row>
    <row r="423" spans="1:6" ht="33" customHeight="1" x14ac:dyDescent="0.25">
      <c r="A423" s="17"/>
      <c r="B423" s="95"/>
      <c r="C423" s="95"/>
      <c r="D423" s="95"/>
      <c r="E423" s="17"/>
      <c r="F423" s="62"/>
    </row>
    <row r="424" spans="1:6" ht="33" customHeight="1" x14ac:dyDescent="0.25">
      <c r="A424" s="17"/>
      <c r="B424" s="95"/>
      <c r="C424" s="95"/>
      <c r="D424" s="95"/>
      <c r="E424" s="17"/>
      <c r="F424" s="62"/>
    </row>
    <row r="425" spans="1:6" ht="33" customHeight="1" x14ac:dyDescent="0.25">
      <c r="A425" s="17"/>
      <c r="B425" s="95"/>
      <c r="C425" s="95"/>
      <c r="D425" s="95"/>
      <c r="E425" s="17"/>
      <c r="F425" s="62"/>
    </row>
    <row r="426" spans="1:6" ht="33" customHeight="1" x14ac:dyDescent="0.25">
      <c r="A426" s="17"/>
      <c r="B426" s="95"/>
      <c r="C426" s="95"/>
      <c r="D426" s="95"/>
      <c r="E426" s="17"/>
      <c r="F426" s="62"/>
    </row>
    <row r="427" spans="1:6" ht="33" customHeight="1" x14ac:dyDescent="0.25">
      <c r="A427" s="17"/>
      <c r="B427" s="95"/>
      <c r="C427" s="95"/>
      <c r="D427" s="95"/>
      <c r="E427" s="17"/>
      <c r="F427" s="62"/>
    </row>
    <row r="428" spans="1:6" ht="33" customHeight="1" x14ac:dyDescent="0.25">
      <c r="A428" s="17"/>
      <c r="B428" s="95"/>
      <c r="C428" s="95"/>
      <c r="D428" s="95"/>
      <c r="E428" s="17"/>
      <c r="F428" s="62"/>
    </row>
    <row r="429" spans="1:6" ht="33" customHeight="1" x14ac:dyDescent="0.25">
      <c r="A429" s="17"/>
      <c r="B429" s="95"/>
      <c r="C429" s="95"/>
      <c r="D429" s="95"/>
      <c r="E429" s="17"/>
      <c r="F429" s="62"/>
    </row>
    <row r="430" spans="1:6" ht="33" customHeight="1" x14ac:dyDescent="0.25">
      <c r="A430" s="17"/>
      <c r="B430" s="95"/>
      <c r="C430" s="95"/>
      <c r="D430" s="95"/>
      <c r="E430" s="17"/>
      <c r="F430" s="62"/>
    </row>
    <row r="431" spans="1:6" ht="33" customHeight="1" x14ac:dyDescent="0.25">
      <c r="A431" s="17"/>
      <c r="B431" s="95"/>
      <c r="C431" s="95"/>
      <c r="D431" s="95"/>
      <c r="E431" s="17"/>
      <c r="F431" s="62"/>
    </row>
    <row r="432" spans="1:6" ht="33" customHeight="1" x14ac:dyDescent="0.25">
      <c r="A432" s="17"/>
      <c r="B432" s="95"/>
      <c r="C432" s="95"/>
      <c r="D432" s="95"/>
      <c r="E432" s="17"/>
      <c r="F432" s="62"/>
    </row>
    <row r="433" spans="1:6" ht="33" customHeight="1" x14ac:dyDescent="0.25">
      <c r="A433" s="17"/>
      <c r="B433" s="95"/>
      <c r="C433" s="95"/>
      <c r="D433" s="95"/>
      <c r="E433" s="17"/>
      <c r="F433" s="62"/>
    </row>
    <row r="434" spans="1:6" ht="33" customHeight="1" x14ac:dyDescent="0.25">
      <c r="A434" s="17"/>
      <c r="B434" s="95"/>
      <c r="C434" s="95"/>
      <c r="D434" s="95"/>
      <c r="E434" s="17"/>
      <c r="F434" s="62"/>
    </row>
    <row r="435" spans="1:6" ht="33" customHeight="1" x14ac:dyDescent="0.25">
      <c r="A435" s="17"/>
      <c r="B435" s="95"/>
      <c r="C435" s="95"/>
      <c r="D435" s="95"/>
      <c r="E435" s="17"/>
      <c r="F435" s="62"/>
    </row>
    <row r="436" spans="1:6" ht="33" customHeight="1" x14ac:dyDescent="0.25">
      <c r="A436" s="17"/>
      <c r="B436" s="95"/>
      <c r="C436" s="95"/>
      <c r="D436" s="95"/>
      <c r="E436" s="17"/>
      <c r="F436" s="62"/>
    </row>
    <row r="437" spans="1:6" ht="33" customHeight="1" x14ac:dyDescent="0.25">
      <c r="A437" s="17"/>
      <c r="B437" s="95"/>
      <c r="C437" s="95"/>
      <c r="D437" s="95"/>
      <c r="E437" s="17"/>
      <c r="F437" s="62"/>
    </row>
    <row r="438" spans="1:6" ht="33" customHeight="1" x14ac:dyDescent="0.25">
      <c r="A438" s="17"/>
      <c r="B438" s="95"/>
      <c r="C438" s="95"/>
      <c r="D438" s="95"/>
      <c r="E438" s="17"/>
      <c r="F438" s="62"/>
    </row>
    <row r="439" spans="1:6" ht="33" customHeight="1" x14ac:dyDescent="0.25">
      <c r="A439" s="17"/>
      <c r="B439" s="95"/>
      <c r="C439" s="95"/>
      <c r="D439" s="95"/>
      <c r="E439" s="17"/>
      <c r="F439" s="62"/>
    </row>
    <row r="440" spans="1:6" ht="33" customHeight="1" x14ac:dyDescent="0.25">
      <c r="A440" s="17"/>
      <c r="B440" s="95"/>
      <c r="C440" s="95"/>
      <c r="D440" s="95"/>
      <c r="E440" s="17"/>
      <c r="F440" s="62"/>
    </row>
    <row r="441" spans="1:6" ht="33" customHeight="1" x14ac:dyDescent="0.25">
      <c r="A441" s="17"/>
      <c r="B441" s="95"/>
      <c r="C441" s="95"/>
      <c r="D441" s="95"/>
      <c r="E441" s="17"/>
      <c r="F441" s="62"/>
    </row>
    <row r="442" spans="1:6" ht="33" customHeight="1" x14ac:dyDescent="0.25">
      <c r="A442" s="17"/>
      <c r="B442" s="95"/>
      <c r="C442" s="95"/>
      <c r="D442" s="95"/>
      <c r="E442" s="17"/>
      <c r="F442" s="62"/>
    </row>
    <row r="443" spans="1:6" ht="33" customHeight="1" x14ac:dyDescent="0.25">
      <c r="A443" s="17"/>
      <c r="B443" s="95"/>
      <c r="C443" s="95"/>
      <c r="D443" s="95"/>
      <c r="E443" s="17"/>
      <c r="F443" s="62"/>
    </row>
    <row r="444" spans="1:6" ht="33" customHeight="1" x14ac:dyDescent="0.25">
      <c r="A444" s="17"/>
      <c r="B444" s="95"/>
      <c r="C444" s="95"/>
      <c r="D444" s="95"/>
      <c r="E444" s="17"/>
      <c r="F444" s="62"/>
    </row>
    <row r="445" spans="1:6" ht="33" customHeight="1" x14ac:dyDescent="0.25">
      <c r="A445" s="17"/>
      <c r="B445" s="95"/>
      <c r="C445" s="95"/>
      <c r="D445" s="95"/>
      <c r="E445" s="17"/>
      <c r="F445" s="62"/>
    </row>
    <row r="446" spans="1:6" ht="33" customHeight="1" x14ac:dyDescent="0.25">
      <c r="A446" s="17"/>
      <c r="B446" s="95"/>
      <c r="C446" s="95"/>
      <c r="D446" s="95"/>
      <c r="E446" s="17"/>
      <c r="F446" s="62"/>
    </row>
    <row r="447" spans="1:6" ht="33" customHeight="1" x14ac:dyDescent="0.25">
      <c r="A447" s="17"/>
      <c r="B447" s="95"/>
      <c r="C447" s="95"/>
      <c r="D447" s="95"/>
      <c r="E447" s="17"/>
      <c r="F447" s="62"/>
    </row>
    <row r="448" spans="1:6" ht="33" customHeight="1" x14ac:dyDescent="0.25">
      <c r="A448" s="17"/>
      <c r="B448" s="95"/>
      <c r="C448" s="95"/>
      <c r="D448" s="95"/>
      <c r="E448" s="17"/>
      <c r="F448" s="62"/>
    </row>
    <row r="449" spans="1:6" ht="33" customHeight="1" x14ac:dyDescent="0.25">
      <c r="A449" s="17"/>
      <c r="B449" s="95"/>
      <c r="C449" s="95"/>
      <c r="D449" s="95"/>
      <c r="E449" s="17"/>
      <c r="F449" s="62"/>
    </row>
    <row r="450" spans="1:6" ht="33" customHeight="1" x14ac:dyDescent="0.25">
      <c r="A450" s="17"/>
      <c r="B450" s="95"/>
      <c r="C450" s="95"/>
      <c r="D450" s="95"/>
      <c r="E450" s="17"/>
      <c r="F450" s="62"/>
    </row>
    <row r="451" spans="1:6" ht="33" customHeight="1" x14ac:dyDescent="0.25">
      <c r="A451" s="17"/>
      <c r="B451" s="95"/>
      <c r="C451" s="95"/>
      <c r="D451" s="95"/>
      <c r="E451" s="17"/>
      <c r="F451" s="62"/>
    </row>
    <row r="452" spans="1:6" ht="33" customHeight="1" x14ac:dyDescent="0.25">
      <c r="A452" s="17"/>
      <c r="B452" s="95"/>
      <c r="C452" s="95"/>
      <c r="D452" s="95"/>
      <c r="E452" s="17"/>
      <c r="F452" s="62"/>
    </row>
    <row r="453" spans="1:6" ht="33" customHeight="1" x14ac:dyDescent="0.25">
      <c r="A453" s="17"/>
      <c r="B453" s="95"/>
      <c r="C453" s="95"/>
      <c r="D453" s="95"/>
      <c r="E453" s="17"/>
      <c r="F453" s="62"/>
    </row>
    <row r="454" spans="1:6" ht="33" customHeight="1" x14ac:dyDescent="0.25">
      <c r="A454" s="17"/>
      <c r="B454" s="95"/>
      <c r="C454" s="95"/>
      <c r="D454" s="95"/>
      <c r="E454" s="17"/>
      <c r="F454" s="62"/>
    </row>
    <row r="455" spans="1:6" ht="33" customHeight="1" x14ac:dyDescent="0.25">
      <c r="A455" s="17"/>
      <c r="B455" s="95"/>
      <c r="C455" s="95"/>
      <c r="D455" s="95"/>
      <c r="E455" s="17"/>
      <c r="F455" s="62"/>
    </row>
    <row r="456" spans="1:6" ht="33" customHeight="1" x14ac:dyDescent="0.25">
      <c r="A456" s="17"/>
      <c r="B456" s="95"/>
      <c r="C456" s="95"/>
      <c r="D456" s="95"/>
      <c r="E456" s="17"/>
      <c r="F456" s="62"/>
    </row>
    <row r="457" spans="1:6" ht="33" customHeight="1" x14ac:dyDescent="0.25">
      <c r="A457" s="17"/>
      <c r="B457" s="95"/>
      <c r="C457" s="95"/>
      <c r="D457" s="95"/>
      <c r="E457" s="17"/>
      <c r="F457" s="62"/>
    </row>
    <row r="458" spans="1:6" ht="33" customHeight="1" x14ac:dyDescent="0.25">
      <c r="A458" s="17"/>
      <c r="B458" s="95"/>
      <c r="C458" s="95"/>
      <c r="D458" s="95"/>
      <c r="E458" s="17"/>
      <c r="F458" s="62"/>
    </row>
    <row r="459" spans="1:6" ht="33" customHeight="1" x14ac:dyDescent="0.25">
      <c r="A459" s="17"/>
      <c r="B459" s="95"/>
      <c r="C459" s="95"/>
      <c r="D459" s="95"/>
      <c r="E459" s="17"/>
      <c r="F459" s="62"/>
    </row>
    <row r="460" spans="1:6" ht="33" customHeight="1" x14ac:dyDescent="0.25">
      <c r="A460" s="17"/>
      <c r="B460" s="95"/>
      <c r="C460" s="95"/>
      <c r="D460" s="95"/>
      <c r="E460" s="17"/>
      <c r="F460" s="62"/>
    </row>
    <row r="461" spans="1:6" ht="33" customHeight="1" x14ac:dyDescent="0.25">
      <c r="A461" s="17"/>
      <c r="B461" s="95"/>
      <c r="C461" s="95"/>
      <c r="D461" s="95"/>
      <c r="E461" s="17"/>
      <c r="F461" s="62"/>
    </row>
    <row r="462" spans="1:6" ht="33" customHeight="1" x14ac:dyDescent="0.25">
      <c r="A462" s="17"/>
      <c r="B462" s="95"/>
      <c r="C462" s="95"/>
      <c r="D462" s="95"/>
      <c r="E462" s="17"/>
      <c r="F462" s="62"/>
    </row>
    <row r="463" spans="1:6" ht="33" customHeight="1" x14ac:dyDescent="0.25">
      <c r="A463" s="17"/>
      <c r="B463" s="95"/>
      <c r="C463" s="95"/>
      <c r="D463" s="95"/>
      <c r="E463" s="17"/>
      <c r="F463" s="62"/>
    </row>
    <row r="464" spans="1:6" ht="33" customHeight="1" x14ac:dyDescent="0.25">
      <c r="A464" s="17"/>
      <c r="B464" s="95"/>
      <c r="C464" s="95"/>
      <c r="D464" s="95"/>
      <c r="E464" s="17"/>
      <c r="F464" s="62"/>
    </row>
    <row r="465" spans="1:6" ht="33" customHeight="1" x14ac:dyDescent="0.25">
      <c r="A465" s="17"/>
      <c r="B465" s="95"/>
      <c r="C465" s="95"/>
      <c r="D465" s="95"/>
      <c r="E465" s="17"/>
      <c r="F465" s="62"/>
    </row>
    <row r="466" spans="1:6" ht="33" customHeight="1" x14ac:dyDescent="0.25">
      <c r="A466" s="17"/>
      <c r="B466" s="95"/>
      <c r="C466" s="95"/>
      <c r="D466" s="95"/>
      <c r="E466" s="17"/>
      <c r="F466" s="62"/>
    </row>
    <row r="467" spans="1:6" ht="33" customHeight="1" x14ac:dyDescent="0.25">
      <c r="A467" s="17"/>
      <c r="B467" s="95"/>
      <c r="C467" s="95"/>
      <c r="D467" s="95"/>
      <c r="E467" s="17"/>
      <c r="F467" s="62"/>
    </row>
    <row r="468" spans="1:6" ht="33" customHeight="1" x14ac:dyDescent="0.25">
      <c r="A468" s="17"/>
      <c r="B468" s="95"/>
      <c r="C468" s="95"/>
      <c r="D468" s="95"/>
      <c r="E468" s="17"/>
      <c r="F468" s="62"/>
    </row>
    <row r="469" spans="1:6" ht="33" customHeight="1" x14ac:dyDescent="0.25">
      <c r="A469" s="17"/>
      <c r="B469" s="95"/>
      <c r="C469" s="95"/>
      <c r="D469" s="95"/>
      <c r="E469" s="17"/>
      <c r="F469" s="62"/>
    </row>
    <row r="470" spans="1:6" ht="33" customHeight="1" x14ac:dyDescent="0.25">
      <c r="A470" s="17"/>
      <c r="B470" s="95"/>
      <c r="C470" s="95"/>
      <c r="D470" s="95"/>
      <c r="E470" s="17"/>
      <c r="F470" s="62"/>
    </row>
    <row r="471" spans="1:6" ht="33" customHeight="1" x14ac:dyDescent="0.25">
      <c r="A471" s="17"/>
      <c r="B471" s="95"/>
      <c r="C471" s="95"/>
      <c r="D471" s="95"/>
      <c r="E471" s="17"/>
      <c r="F471" s="62"/>
    </row>
    <row r="472" spans="1:6" ht="33" customHeight="1" x14ac:dyDescent="0.25">
      <c r="A472" s="17"/>
      <c r="B472" s="95"/>
      <c r="C472" s="95"/>
      <c r="D472" s="95"/>
      <c r="E472" s="17"/>
      <c r="F472" s="62"/>
    </row>
    <row r="473" spans="1:6" ht="33" customHeight="1" x14ac:dyDescent="0.25">
      <c r="A473" s="17"/>
      <c r="B473" s="95"/>
      <c r="C473" s="95"/>
      <c r="D473" s="95"/>
      <c r="E473" s="17"/>
      <c r="F473" s="62"/>
    </row>
    <row r="474" spans="1:6" ht="33" customHeight="1" x14ac:dyDescent="0.25">
      <c r="A474" s="17"/>
      <c r="B474" s="95"/>
      <c r="C474" s="95"/>
      <c r="D474" s="95"/>
      <c r="E474" s="17"/>
      <c r="F474" s="62"/>
    </row>
    <row r="475" spans="1:6" ht="33" customHeight="1" x14ac:dyDescent="0.25">
      <c r="A475" s="17"/>
      <c r="B475" s="95"/>
      <c r="C475" s="95"/>
      <c r="D475" s="95"/>
      <c r="E475" s="17"/>
      <c r="F475" s="62"/>
    </row>
    <row r="476" spans="1:6" ht="33" customHeight="1" x14ac:dyDescent="0.25">
      <c r="A476" s="17"/>
      <c r="B476" s="95"/>
      <c r="C476" s="95"/>
      <c r="D476" s="95"/>
      <c r="E476" s="17"/>
      <c r="F476" s="62"/>
    </row>
    <row r="477" spans="1:6" ht="33" customHeight="1" x14ac:dyDescent="0.25">
      <c r="A477" s="17"/>
      <c r="B477" s="95"/>
      <c r="C477" s="95"/>
      <c r="D477" s="95"/>
      <c r="E477" s="17"/>
      <c r="F477" s="62"/>
    </row>
    <row r="478" spans="1:6" ht="33" customHeight="1" x14ac:dyDescent="0.25">
      <c r="A478" s="17"/>
      <c r="B478" s="95"/>
      <c r="C478" s="95"/>
      <c r="D478" s="95"/>
      <c r="E478" s="17"/>
      <c r="F478" s="62"/>
    </row>
    <row r="479" spans="1:6" ht="33" customHeight="1" x14ac:dyDescent="0.25">
      <c r="A479" s="17"/>
      <c r="B479" s="95"/>
      <c r="C479" s="95"/>
      <c r="D479" s="95"/>
      <c r="E479" s="17"/>
      <c r="F479" s="62"/>
    </row>
    <row r="480" spans="1:6" ht="33" customHeight="1" x14ac:dyDescent="0.25">
      <c r="A480" s="17"/>
      <c r="B480" s="95"/>
      <c r="C480" s="95"/>
      <c r="D480" s="95"/>
      <c r="E480" s="17"/>
      <c r="F480" s="62"/>
    </row>
    <row r="481" spans="1:6" ht="33" customHeight="1" x14ac:dyDescent="0.25">
      <c r="A481" s="17"/>
      <c r="B481" s="95"/>
      <c r="C481" s="95"/>
      <c r="D481" s="95"/>
      <c r="E481" s="17"/>
      <c r="F481" s="62"/>
    </row>
    <row r="482" spans="1:6" ht="33" customHeight="1" x14ac:dyDescent="0.25">
      <c r="A482" s="17"/>
      <c r="B482" s="95"/>
      <c r="C482" s="95"/>
      <c r="D482" s="95"/>
      <c r="E482" s="17"/>
      <c r="F482" s="62"/>
    </row>
    <row r="483" spans="1:6" ht="33" customHeight="1" x14ac:dyDescent="0.25">
      <c r="A483" s="17"/>
      <c r="B483" s="95"/>
      <c r="C483" s="95"/>
      <c r="D483" s="95"/>
      <c r="E483" s="17"/>
      <c r="F483" s="62"/>
    </row>
    <row r="484" spans="1:6" ht="33" customHeight="1" x14ac:dyDescent="0.25">
      <c r="A484" s="17"/>
      <c r="B484" s="95"/>
      <c r="C484" s="95"/>
      <c r="D484" s="95"/>
      <c r="E484" s="17"/>
      <c r="F484" s="62"/>
    </row>
    <row r="485" spans="1:6" ht="33" customHeight="1" x14ac:dyDescent="0.25">
      <c r="A485" s="17"/>
      <c r="B485" s="95"/>
      <c r="C485" s="95"/>
      <c r="D485" s="95"/>
      <c r="E485" s="17"/>
      <c r="F485" s="62"/>
    </row>
    <row r="486" spans="1:6" ht="33" customHeight="1" x14ac:dyDescent="0.25">
      <c r="A486" s="17"/>
      <c r="B486" s="95"/>
      <c r="C486" s="95"/>
      <c r="D486" s="95"/>
      <c r="E486" s="17"/>
      <c r="F486" s="62"/>
    </row>
    <row r="487" spans="1:6" ht="33" customHeight="1" x14ac:dyDescent="0.25">
      <c r="A487" s="17"/>
      <c r="B487" s="95"/>
      <c r="C487" s="95"/>
      <c r="D487" s="95"/>
      <c r="E487" s="17"/>
      <c r="F487" s="62"/>
    </row>
    <row r="488" spans="1:6" ht="33" customHeight="1" x14ac:dyDescent="0.25">
      <c r="A488" s="17"/>
      <c r="B488" s="95"/>
      <c r="C488" s="95"/>
      <c r="D488" s="95"/>
      <c r="E488" s="17"/>
      <c r="F488" s="62"/>
    </row>
    <row r="489" spans="1:6" ht="33" customHeight="1" x14ac:dyDescent="0.25">
      <c r="A489" s="17"/>
      <c r="B489" s="95"/>
      <c r="C489" s="95"/>
      <c r="D489" s="95"/>
      <c r="E489" s="17"/>
      <c r="F489" s="62"/>
    </row>
    <row r="490" spans="1:6" ht="33" customHeight="1" x14ac:dyDescent="0.25">
      <c r="A490" s="17"/>
      <c r="B490" s="95"/>
      <c r="C490" s="95"/>
      <c r="D490" s="95"/>
      <c r="E490" s="17"/>
      <c r="F490" s="62"/>
    </row>
    <row r="491" spans="1:6" ht="33" customHeight="1" x14ac:dyDescent="0.25">
      <c r="A491" s="17"/>
      <c r="B491" s="95"/>
      <c r="C491" s="95"/>
      <c r="D491" s="95"/>
      <c r="E491" s="17"/>
      <c r="F491" s="62"/>
    </row>
    <row r="492" spans="1:6" ht="33" customHeight="1" x14ac:dyDescent="0.25">
      <c r="A492" s="17"/>
      <c r="B492" s="95"/>
      <c r="C492" s="95"/>
      <c r="D492" s="95"/>
      <c r="E492" s="17"/>
      <c r="F492" s="62"/>
    </row>
    <row r="493" spans="1:6" ht="33" customHeight="1" x14ac:dyDescent="0.25">
      <c r="A493" s="17"/>
      <c r="B493" s="95"/>
      <c r="C493" s="95"/>
      <c r="D493" s="95"/>
      <c r="E493" s="17"/>
      <c r="F493" s="62"/>
    </row>
    <row r="494" spans="1:6" ht="33" customHeight="1" x14ac:dyDescent="0.25">
      <c r="A494" s="17"/>
      <c r="B494" s="95"/>
      <c r="C494" s="95"/>
      <c r="D494" s="95"/>
      <c r="E494" s="17"/>
      <c r="F494" s="62"/>
    </row>
    <row r="495" spans="1:6" ht="33" customHeight="1" x14ac:dyDescent="0.25">
      <c r="A495" s="17"/>
      <c r="B495" s="95"/>
      <c r="C495" s="95"/>
      <c r="D495" s="95"/>
      <c r="E495" s="17"/>
      <c r="F495" s="62"/>
    </row>
    <row r="496" spans="1:6" ht="33" customHeight="1" x14ac:dyDescent="0.25">
      <c r="A496" s="17"/>
      <c r="B496" s="95"/>
      <c r="C496" s="95"/>
      <c r="D496" s="95"/>
      <c r="E496" s="17"/>
      <c r="F496" s="62"/>
    </row>
    <row r="497" spans="1:6" ht="33" customHeight="1" x14ac:dyDescent="0.25">
      <c r="A497" s="17"/>
      <c r="B497" s="95"/>
      <c r="C497" s="95"/>
      <c r="D497" s="95"/>
      <c r="E497" s="17"/>
      <c r="F497" s="62"/>
    </row>
    <row r="498" spans="1:6" ht="33" customHeight="1" x14ac:dyDescent="0.25">
      <c r="A498" s="17"/>
      <c r="B498" s="95"/>
      <c r="C498" s="95"/>
      <c r="D498" s="95"/>
      <c r="E498" s="17"/>
      <c r="F498" s="62"/>
    </row>
    <row r="499" spans="1:6" ht="33" customHeight="1" x14ac:dyDescent="0.25">
      <c r="A499" s="17"/>
      <c r="B499" s="95"/>
      <c r="C499" s="95"/>
      <c r="D499" s="95"/>
      <c r="E499" s="17"/>
      <c r="F499" s="62"/>
    </row>
    <row r="500" spans="1:6" ht="33" customHeight="1" x14ac:dyDescent="0.25">
      <c r="A500" s="17"/>
      <c r="B500" s="95"/>
      <c r="C500" s="95"/>
      <c r="D500" s="95"/>
      <c r="E500" s="17"/>
      <c r="F500" s="62"/>
    </row>
    <row r="501" spans="1:6" x14ac:dyDescent="0.25">
      <c r="A501" s="17"/>
      <c r="B501" s="95"/>
      <c r="C501" s="95"/>
      <c r="D501" s="95"/>
      <c r="E501" s="17"/>
      <c r="F501" s="62"/>
    </row>
    <row r="502" spans="1:6" x14ac:dyDescent="0.25">
      <c r="A502" s="17"/>
      <c r="B502" s="95"/>
      <c r="C502" s="95"/>
      <c r="D502" s="95"/>
      <c r="E502" s="17"/>
      <c r="F502" s="62"/>
    </row>
    <row r="503" spans="1:6" x14ac:dyDescent="0.25">
      <c r="A503" s="17"/>
      <c r="B503" s="95"/>
      <c r="C503" s="95"/>
      <c r="D503" s="95"/>
      <c r="E503" s="17"/>
      <c r="F503" s="62"/>
    </row>
    <row r="504" spans="1:6" x14ac:dyDescent="0.25">
      <c r="A504" s="17"/>
      <c r="B504" s="95"/>
      <c r="C504" s="95"/>
      <c r="D504" s="95"/>
      <c r="E504" s="17"/>
      <c r="F504" s="62"/>
    </row>
    <row r="505" spans="1:6" x14ac:dyDescent="0.25">
      <c r="A505" s="17"/>
      <c r="B505" s="95"/>
      <c r="C505" s="95"/>
      <c r="D505" s="95"/>
      <c r="E505" s="17"/>
      <c r="F505" s="62"/>
    </row>
    <row r="506" spans="1:6" x14ac:dyDescent="0.25">
      <c r="A506" s="17"/>
      <c r="B506" s="95"/>
      <c r="C506" s="95"/>
      <c r="D506" s="95"/>
      <c r="E506" s="17"/>
      <c r="F506" s="62"/>
    </row>
    <row r="507" spans="1:6" x14ac:dyDescent="0.25">
      <c r="A507" s="17"/>
      <c r="B507" s="95"/>
      <c r="C507" s="95"/>
      <c r="D507" s="95"/>
      <c r="E507" s="17"/>
      <c r="F507" s="62"/>
    </row>
    <row r="508" spans="1:6" x14ac:dyDescent="0.25">
      <c r="A508" s="17"/>
      <c r="B508" s="95"/>
      <c r="C508" s="95"/>
      <c r="D508" s="95"/>
      <c r="E508" s="17"/>
      <c r="F508" s="62"/>
    </row>
    <row r="509" spans="1:6" x14ac:dyDescent="0.25">
      <c r="A509" s="17"/>
      <c r="B509" s="95"/>
      <c r="C509" s="95"/>
      <c r="D509" s="95"/>
      <c r="E509" s="17"/>
      <c r="F509" s="62"/>
    </row>
    <row r="510" spans="1:6" x14ac:dyDescent="0.25">
      <c r="A510" s="17"/>
      <c r="B510" s="95"/>
      <c r="C510" s="95"/>
      <c r="D510" s="95"/>
      <c r="E510" s="17"/>
      <c r="F510" s="62"/>
    </row>
    <row r="511" spans="1:6" x14ac:dyDescent="0.25">
      <c r="A511" s="17"/>
      <c r="B511" s="95"/>
      <c r="C511" s="95"/>
      <c r="D511" s="95"/>
      <c r="E511" s="17"/>
      <c r="F511" s="62"/>
    </row>
    <row r="512" spans="1:6" x14ac:dyDescent="0.25">
      <c r="A512" s="17"/>
      <c r="B512" s="95"/>
      <c r="C512" s="95"/>
      <c r="D512" s="95"/>
      <c r="E512" s="17"/>
      <c r="F512" s="62"/>
    </row>
    <row r="513" spans="1:6" x14ac:dyDescent="0.25">
      <c r="A513" s="17"/>
      <c r="B513" s="95"/>
      <c r="C513" s="95"/>
      <c r="D513" s="95"/>
      <c r="E513" s="17"/>
      <c r="F513" s="62"/>
    </row>
    <row r="514" spans="1:6" x14ac:dyDescent="0.25">
      <c r="A514" s="17"/>
      <c r="B514" s="95"/>
      <c r="C514" s="95"/>
      <c r="D514" s="95"/>
      <c r="E514" s="17"/>
      <c r="F514" s="62"/>
    </row>
    <row r="515" spans="1:6" x14ac:dyDescent="0.25">
      <c r="A515" s="17"/>
      <c r="B515" s="95"/>
      <c r="C515" s="95"/>
      <c r="D515" s="95"/>
      <c r="E515" s="17"/>
      <c r="F515" s="62"/>
    </row>
    <row r="516" spans="1:6" x14ac:dyDescent="0.25">
      <c r="A516" s="17"/>
      <c r="B516" s="95"/>
      <c r="C516" s="95"/>
      <c r="D516" s="95"/>
      <c r="E516" s="17"/>
      <c r="F516" s="62"/>
    </row>
    <row r="517" spans="1:6" x14ac:dyDescent="0.25">
      <c r="A517" s="17"/>
      <c r="B517" s="95"/>
      <c r="C517" s="95"/>
      <c r="D517" s="95"/>
      <c r="E517" s="17"/>
      <c r="F517" s="62"/>
    </row>
    <row r="518" spans="1:6" x14ac:dyDescent="0.25">
      <c r="A518" s="17"/>
      <c r="B518" s="95"/>
      <c r="C518" s="95"/>
      <c r="D518" s="95"/>
      <c r="E518" s="17"/>
      <c r="F518" s="62"/>
    </row>
    <row r="519" spans="1:6" x14ac:dyDescent="0.25">
      <c r="A519" s="17"/>
      <c r="B519" s="95"/>
      <c r="C519" s="95"/>
      <c r="D519" s="95"/>
      <c r="E519" s="17"/>
      <c r="F519" s="62"/>
    </row>
    <row r="520" spans="1:6" x14ac:dyDescent="0.25">
      <c r="A520" s="17"/>
      <c r="B520" s="95"/>
      <c r="C520" s="95"/>
      <c r="D520" s="95"/>
      <c r="E520" s="17"/>
      <c r="F520" s="62"/>
    </row>
    <row r="521" spans="1:6" x14ac:dyDescent="0.25">
      <c r="A521" s="17"/>
      <c r="B521" s="95"/>
      <c r="C521" s="95"/>
      <c r="D521" s="95"/>
      <c r="E521" s="17"/>
      <c r="F521" s="62"/>
    </row>
    <row r="522" spans="1:6" x14ac:dyDescent="0.25">
      <c r="A522" s="17"/>
      <c r="B522" s="95"/>
      <c r="C522" s="95"/>
      <c r="D522" s="95"/>
      <c r="E522" s="17"/>
      <c r="F522" s="62"/>
    </row>
    <row r="523" spans="1:6" x14ac:dyDescent="0.25">
      <c r="A523" s="17"/>
      <c r="B523" s="95"/>
      <c r="C523" s="95"/>
      <c r="D523" s="95"/>
      <c r="E523" s="17"/>
      <c r="F523" s="62"/>
    </row>
    <row r="524" spans="1:6" x14ac:dyDescent="0.25">
      <c r="A524" s="17"/>
      <c r="B524" s="95"/>
      <c r="C524" s="95"/>
      <c r="D524" s="95"/>
      <c r="E524" s="17"/>
      <c r="F524" s="62"/>
    </row>
    <row r="525" spans="1:6" x14ac:dyDescent="0.25">
      <c r="A525" s="17"/>
      <c r="B525" s="95"/>
      <c r="C525" s="95"/>
      <c r="D525" s="95"/>
      <c r="E525" s="17"/>
      <c r="F525" s="62"/>
    </row>
    <row r="526" spans="1:6" x14ac:dyDescent="0.25">
      <c r="A526" s="17"/>
      <c r="B526" s="95"/>
      <c r="C526" s="95"/>
      <c r="D526" s="95"/>
      <c r="E526" s="17"/>
      <c r="F526" s="62"/>
    </row>
    <row r="527" spans="1:6" x14ac:dyDescent="0.25">
      <c r="A527" s="17"/>
      <c r="B527" s="95"/>
      <c r="C527" s="95"/>
      <c r="D527" s="95"/>
      <c r="E527" s="17"/>
      <c r="F527" s="62"/>
    </row>
    <row r="528" spans="1:6" x14ac:dyDescent="0.25">
      <c r="A528" s="17"/>
      <c r="B528" s="95"/>
      <c r="C528" s="95"/>
      <c r="D528" s="95"/>
      <c r="E528" s="17"/>
      <c r="F528" s="62"/>
    </row>
    <row r="529" spans="1:6" x14ac:dyDescent="0.25">
      <c r="A529" s="17"/>
      <c r="B529" s="95"/>
      <c r="C529" s="95"/>
      <c r="D529" s="95"/>
      <c r="E529" s="17"/>
      <c r="F529" s="62"/>
    </row>
    <row r="530" spans="1:6" x14ac:dyDescent="0.25">
      <c r="A530" s="17"/>
      <c r="B530" s="95"/>
      <c r="C530" s="95"/>
      <c r="D530" s="95"/>
      <c r="E530" s="17"/>
      <c r="F530" s="62"/>
    </row>
    <row r="531" spans="1:6" x14ac:dyDescent="0.25">
      <c r="A531" s="17"/>
      <c r="B531" s="95"/>
      <c r="C531" s="95"/>
      <c r="D531" s="95"/>
      <c r="E531" s="17"/>
      <c r="F531" s="62"/>
    </row>
    <row r="532" spans="1:6" x14ac:dyDescent="0.25">
      <c r="A532" s="17"/>
      <c r="B532" s="95"/>
      <c r="C532" s="95"/>
      <c r="D532" s="95"/>
      <c r="E532" s="17"/>
      <c r="F532" s="62"/>
    </row>
    <row r="533" spans="1:6" x14ac:dyDescent="0.25">
      <c r="A533" s="17"/>
      <c r="B533" s="95"/>
      <c r="C533" s="95"/>
      <c r="D533" s="95"/>
      <c r="E533" s="17"/>
      <c r="F533" s="62"/>
    </row>
    <row r="534" spans="1:6" x14ac:dyDescent="0.25">
      <c r="A534" s="17"/>
      <c r="B534" s="95"/>
      <c r="C534" s="95"/>
      <c r="D534" s="95"/>
      <c r="E534" s="17"/>
      <c r="F534" s="62"/>
    </row>
    <row r="535" spans="1:6" x14ac:dyDescent="0.25">
      <c r="A535" s="17"/>
      <c r="B535" s="95"/>
      <c r="C535" s="95"/>
      <c r="D535" s="95"/>
      <c r="E535" s="17"/>
      <c r="F535" s="62"/>
    </row>
    <row r="536" spans="1:6" x14ac:dyDescent="0.25">
      <c r="A536" s="17"/>
      <c r="B536" s="95"/>
      <c r="C536" s="95"/>
      <c r="D536" s="95"/>
      <c r="E536" s="17"/>
      <c r="F536" s="62"/>
    </row>
    <row r="537" spans="1:6" x14ac:dyDescent="0.25">
      <c r="A537" s="17"/>
      <c r="B537" s="95"/>
      <c r="C537" s="95"/>
      <c r="D537" s="95"/>
      <c r="E537" s="17"/>
      <c r="F537" s="62"/>
    </row>
    <row r="538" spans="1:6" x14ac:dyDescent="0.25">
      <c r="A538" s="17"/>
      <c r="B538" s="95"/>
      <c r="C538" s="95"/>
      <c r="D538" s="95"/>
      <c r="E538" s="17"/>
      <c r="F538" s="62"/>
    </row>
    <row r="539" spans="1:6" x14ac:dyDescent="0.25">
      <c r="A539" s="17"/>
      <c r="B539" s="95"/>
      <c r="C539" s="95"/>
      <c r="D539" s="95"/>
      <c r="E539" s="17"/>
      <c r="F539" s="62"/>
    </row>
    <row r="540" spans="1:6" x14ac:dyDescent="0.25">
      <c r="A540" s="17"/>
      <c r="B540" s="95"/>
      <c r="C540" s="95"/>
      <c r="D540" s="95"/>
      <c r="E540" s="17"/>
      <c r="F540" s="62"/>
    </row>
    <row r="541" spans="1:6" x14ac:dyDescent="0.25">
      <c r="A541" s="17"/>
      <c r="B541" s="95"/>
      <c r="C541" s="95"/>
      <c r="D541" s="95"/>
      <c r="E541" s="17"/>
      <c r="F541" s="62"/>
    </row>
    <row r="542" spans="1:6" x14ac:dyDescent="0.25">
      <c r="A542" s="17"/>
      <c r="B542" s="95"/>
      <c r="C542" s="95"/>
      <c r="D542" s="95"/>
      <c r="E542" s="17"/>
      <c r="F542" s="62"/>
    </row>
    <row r="543" spans="1:6" x14ac:dyDescent="0.25">
      <c r="A543" s="17"/>
      <c r="B543" s="95"/>
      <c r="C543" s="95"/>
      <c r="D543" s="95"/>
      <c r="E543" s="17"/>
      <c r="F543" s="62"/>
    </row>
    <row r="544" spans="1:6" x14ac:dyDescent="0.25">
      <c r="A544" s="17"/>
      <c r="B544" s="95"/>
      <c r="C544" s="95"/>
      <c r="D544" s="95"/>
      <c r="E544" s="17"/>
      <c r="F544" s="62"/>
    </row>
    <row r="545" spans="1:6" x14ac:dyDescent="0.25">
      <c r="A545" s="17"/>
      <c r="B545" s="95"/>
      <c r="C545" s="95"/>
      <c r="D545" s="95"/>
      <c r="E545" s="17"/>
      <c r="F545" s="62"/>
    </row>
    <row r="546" spans="1:6" x14ac:dyDescent="0.25">
      <c r="A546" s="17"/>
      <c r="B546" s="95"/>
      <c r="C546" s="95"/>
      <c r="D546" s="95"/>
      <c r="E546" s="17"/>
      <c r="F546" s="62"/>
    </row>
    <row r="547" spans="1:6" x14ac:dyDescent="0.25">
      <c r="A547" s="17"/>
      <c r="B547" s="95"/>
      <c r="C547" s="95"/>
      <c r="D547" s="95"/>
      <c r="E547" s="17"/>
      <c r="F547" s="62"/>
    </row>
    <row r="548" spans="1:6" x14ac:dyDescent="0.25">
      <c r="A548" s="17"/>
      <c r="B548" s="95"/>
      <c r="C548" s="95"/>
      <c r="D548" s="95"/>
      <c r="E548" s="17"/>
      <c r="F548" s="62"/>
    </row>
    <row r="549" spans="1:6" x14ac:dyDescent="0.25">
      <c r="A549" s="17"/>
      <c r="B549" s="95"/>
      <c r="C549" s="95"/>
      <c r="D549" s="95"/>
      <c r="E549" s="17"/>
      <c r="F549" s="62"/>
    </row>
    <row r="550" spans="1:6" x14ac:dyDescent="0.25">
      <c r="A550" s="17"/>
      <c r="B550" s="95"/>
      <c r="C550" s="95"/>
      <c r="D550" s="95"/>
      <c r="E550" s="17"/>
      <c r="F550" s="62"/>
    </row>
    <row r="551" spans="1:6" x14ac:dyDescent="0.25">
      <c r="A551" s="17"/>
      <c r="B551" s="95"/>
      <c r="C551" s="95"/>
      <c r="D551" s="95"/>
      <c r="E551" s="17"/>
      <c r="F551" s="62"/>
    </row>
    <row r="552" spans="1:6" x14ac:dyDescent="0.25">
      <c r="A552" s="17"/>
      <c r="B552" s="95"/>
      <c r="C552" s="95"/>
      <c r="D552" s="95"/>
      <c r="E552" s="17"/>
      <c r="F552" s="62"/>
    </row>
    <row r="553" spans="1:6" x14ac:dyDescent="0.25">
      <c r="A553" s="17"/>
      <c r="B553" s="95"/>
      <c r="C553" s="95"/>
      <c r="D553" s="95"/>
      <c r="E553" s="17"/>
      <c r="F553" s="62"/>
    </row>
    <row r="554" spans="1:6" x14ac:dyDescent="0.25">
      <c r="A554" s="17"/>
      <c r="B554" s="95"/>
      <c r="C554" s="95"/>
      <c r="D554" s="95"/>
      <c r="E554" s="17"/>
      <c r="F554" s="62"/>
    </row>
    <row r="555" spans="1:6" x14ac:dyDescent="0.25">
      <c r="A555" s="17"/>
      <c r="B555" s="95"/>
      <c r="C555" s="95"/>
      <c r="D555" s="95"/>
      <c r="E555" s="17"/>
      <c r="F555" s="62"/>
    </row>
    <row r="556" spans="1:6" x14ac:dyDescent="0.25">
      <c r="A556" s="17"/>
      <c r="B556" s="95"/>
      <c r="C556" s="95"/>
      <c r="D556" s="95"/>
      <c r="E556" s="17"/>
      <c r="F556" s="62"/>
    </row>
    <row r="557" spans="1:6" x14ac:dyDescent="0.25">
      <c r="A557" s="17"/>
      <c r="B557" s="95"/>
      <c r="C557" s="95"/>
      <c r="D557" s="95"/>
      <c r="E557" s="17"/>
      <c r="F557" s="62"/>
    </row>
    <row r="558" spans="1:6" x14ac:dyDescent="0.25">
      <c r="A558" s="17"/>
      <c r="B558" s="95"/>
      <c r="C558" s="95"/>
      <c r="D558" s="95"/>
      <c r="E558" s="17"/>
      <c r="F558" s="62"/>
    </row>
    <row r="559" spans="1:6" x14ac:dyDescent="0.25">
      <c r="A559" s="17"/>
      <c r="B559" s="95"/>
      <c r="C559" s="95"/>
      <c r="D559" s="95"/>
      <c r="E559" s="17"/>
      <c r="F559" s="62"/>
    </row>
    <row r="560" spans="1:6" x14ac:dyDescent="0.25">
      <c r="A560" s="17"/>
      <c r="B560" s="95"/>
      <c r="C560" s="95"/>
      <c r="D560" s="95"/>
      <c r="E560" s="17"/>
      <c r="F560" s="62"/>
    </row>
    <row r="561" spans="1:6" x14ac:dyDescent="0.25">
      <c r="A561" s="17"/>
      <c r="B561" s="95"/>
      <c r="C561" s="95"/>
      <c r="D561" s="95"/>
      <c r="E561" s="17"/>
      <c r="F561" s="62"/>
    </row>
    <row r="562" spans="1:6" x14ac:dyDescent="0.25">
      <c r="A562" s="17"/>
      <c r="B562" s="95"/>
      <c r="C562" s="95"/>
      <c r="D562" s="95"/>
      <c r="E562" s="17"/>
      <c r="F562" s="62"/>
    </row>
    <row r="563" spans="1:6" x14ac:dyDescent="0.25">
      <c r="A563" s="17"/>
      <c r="B563" s="95"/>
      <c r="C563" s="95"/>
      <c r="D563" s="95"/>
      <c r="E563" s="17"/>
      <c r="F563" s="62"/>
    </row>
    <row r="564" spans="1:6" x14ac:dyDescent="0.25">
      <c r="A564" s="17"/>
      <c r="B564" s="95"/>
      <c r="C564" s="95"/>
      <c r="D564" s="95"/>
      <c r="E564" s="17"/>
      <c r="F564" s="62"/>
    </row>
    <row r="565" spans="1:6" x14ac:dyDescent="0.25">
      <c r="A565" s="17"/>
      <c r="B565" s="95"/>
      <c r="C565" s="95"/>
      <c r="D565" s="95"/>
      <c r="E565" s="17"/>
      <c r="F565" s="62"/>
    </row>
    <row r="566" spans="1:6" x14ac:dyDescent="0.25">
      <c r="A566" s="17"/>
      <c r="B566" s="95"/>
      <c r="C566" s="95"/>
      <c r="D566" s="95"/>
      <c r="E566" s="17"/>
      <c r="F566" s="62"/>
    </row>
    <row r="567" spans="1:6" x14ac:dyDescent="0.25">
      <c r="A567" s="17"/>
      <c r="B567" s="95"/>
      <c r="C567" s="95"/>
      <c r="D567" s="95"/>
      <c r="E567" s="17"/>
      <c r="F567" s="62"/>
    </row>
    <row r="568" spans="1:6" x14ac:dyDescent="0.25">
      <c r="A568" s="17"/>
      <c r="B568" s="95"/>
      <c r="C568" s="95"/>
      <c r="D568" s="95"/>
      <c r="E568" s="17"/>
      <c r="F568" s="62"/>
    </row>
    <row r="569" spans="1:6" x14ac:dyDescent="0.25">
      <c r="A569" s="17"/>
      <c r="B569" s="95"/>
      <c r="C569" s="95"/>
      <c r="D569" s="95"/>
      <c r="E569" s="17"/>
      <c r="F569" s="62"/>
    </row>
    <row r="570" spans="1:6" x14ac:dyDescent="0.25">
      <c r="A570" s="17"/>
      <c r="B570" s="95"/>
      <c r="C570" s="95"/>
      <c r="D570" s="95"/>
      <c r="E570" s="17"/>
      <c r="F570" s="62"/>
    </row>
    <row r="571" spans="1:6" x14ac:dyDescent="0.25">
      <c r="A571" s="17"/>
      <c r="B571" s="95"/>
      <c r="C571" s="95"/>
      <c r="D571" s="95"/>
      <c r="E571" s="17"/>
      <c r="F571" s="62"/>
    </row>
    <row r="572" spans="1:6" x14ac:dyDescent="0.25">
      <c r="A572" s="17"/>
      <c r="B572" s="95"/>
      <c r="C572" s="95"/>
      <c r="D572" s="95"/>
      <c r="E572" s="17"/>
      <c r="F572" s="62"/>
    </row>
    <row r="573" spans="1:6" x14ac:dyDescent="0.25">
      <c r="A573" s="17"/>
      <c r="B573" s="95"/>
      <c r="C573" s="95"/>
      <c r="D573" s="95"/>
      <c r="E573" s="17"/>
      <c r="F573" s="62"/>
    </row>
    <row r="574" spans="1:6" x14ac:dyDescent="0.25">
      <c r="A574" s="17"/>
      <c r="B574" s="95"/>
      <c r="C574" s="95"/>
      <c r="D574" s="95"/>
      <c r="E574" s="17"/>
      <c r="F574" s="62"/>
    </row>
    <row r="575" spans="1:6" x14ac:dyDescent="0.25">
      <c r="A575" s="17"/>
      <c r="B575" s="95"/>
      <c r="C575" s="95"/>
      <c r="D575" s="95"/>
      <c r="E575" s="17"/>
      <c r="F575" s="62"/>
    </row>
    <row r="576" spans="1:6" x14ac:dyDescent="0.25">
      <c r="A576" s="17"/>
      <c r="B576" s="95"/>
      <c r="C576" s="95"/>
      <c r="D576" s="95"/>
      <c r="E576" s="17"/>
      <c r="F576" s="62"/>
    </row>
    <row r="577" spans="1:6" x14ac:dyDescent="0.25">
      <c r="A577" s="17"/>
      <c r="B577" s="95"/>
      <c r="C577" s="95"/>
      <c r="D577" s="95"/>
      <c r="E577" s="17"/>
      <c r="F577" s="62"/>
    </row>
    <row r="578" spans="1:6" x14ac:dyDescent="0.25">
      <c r="A578" s="17"/>
      <c r="B578" s="95"/>
      <c r="C578" s="95"/>
      <c r="D578" s="95"/>
      <c r="E578" s="17"/>
      <c r="F578" s="62"/>
    </row>
    <row r="579" spans="1:6" x14ac:dyDescent="0.25">
      <c r="A579" s="17"/>
      <c r="B579" s="95"/>
      <c r="C579" s="95"/>
      <c r="D579" s="95"/>
      <c r="E579" s="17"/>
      <c r="F579" s="62"/>
    </row>
    <row r="580" spans="1:6" x14ac:dyDescent="0.25">
      <c r="A580" s="17"/>
      <c r="B580" s="95"/>
      <c r="C580" s="95"/>
      <c r="D580" s="95"/>
      <c r="E580" s="17"/>
      <c r="F580" s="62"/>
    </row>
    <row r="581" spans="1:6" x14ac:dyDescent="0.25">
      <c r="A581" s="17"/>
      <c r="B581" s="95"/>
      <c r="C581" s="95"/>
      <c r="D581" s="95"/>
      <c r="E581" s="17"/>
      <c r="F581" s="62"/>
    </row>
    <row r="582" spans="1:6" x14ac:dyDescent="0.25">
      <c r="A582" s="17"/>
      <c r="B582" s="95"/>
      <c r="C582" s="95"/>
      <c r="D582" s="95"/>
      <c r="E582" s="17"/>
      <c r="F582" s="62"/>
    </row>
    <row r="583" spans="1:6" x14ac:dyDescent="0.25">
      <c r="A583" s="17"/>
      <c r="B583" s="95"/>
      <c r="C583" s="95"/>
      <c r="D583" s="95"/>
      <c r="E583" s="17"/>
      <c r="F583" s="62"/>
    </row>
    <row r="584" spans="1:6" x14ac:dyDescent="0.25">
      <c r="A584" s="17"/>
      <c r="B584" s="95"/>
      <c r="C584" s="95"/>
      <c r="D584" s="95"/>
      <c r="E584" s="17"/>
      <c r="F584" s="62"/>
    </row>
    <row r="585" spans="1:6" x14ac:dyDescent="0.25">
      <c r="A585" s="17"/>
      <c r="B585" s="95"/>
      <c r="C585" s="95"/>
      <c r="D585" s="95"/>
      <c r="E585" s="17"/>
      <c r="F585" s="62"/>
    </row>
    <row r="586" spans="1:6" x14ac:dyDescent="0.25">
      <c r="A586" s="17"/>
      <c r="B586" s="95"/>
      <c r="C586" s="95"/>
      <c r="D586" s="95"/>
      <c r="E586" s="17"/>
      <c r="F586" s="62"/>
    </row>
    <row r="587" spans="1:6" x14ac:dyDescent="0.25">
      <c r="A587" s="17"/>
      <c r="B587" s="95"/>
      <c r="C587" s="95"/>
      <c r="D587" s="95"/>
      <c r="E587" s="17"/>
      <c r="F587" s="62"/>
    </row>
    <row r="588" spans="1:6" x14ac:dyDescent="0.25">
      <c r="A588" s="17"/>
      <c r="B588" s="95"/>
      <c r="C588" s="95"/>
      <c r="D588" s="95"/>
      <c r="E588" s="17"/>
      <c r="F588" s="62"/>
    </row>
    <row r="589" spans="1:6" x14ac:dyDescent="0.25">
      <c r="A589" s="17"/>
      <c r="B589" s="95"/>
      <c r="C589" s="95"/>
      <c r="D589" s="95"/>
      <c r="E589" s="17"/>
      <c r="F589" s="62"/>
    </row>
    <row r="590" spans="1:6" x14ac:dyDescent="0.25">
      <c r="A590" s="17"/>
      <c r="B590" s="95"/>
      <c r="C590" s="95"/>
      <c r="D590" s="95"/>
      <c r="E590" s="17"/>
      <c r="F590" s="62"/>
    </row>
    <row r="591" spans="1:6" x14ac:dyDescent="0.25">
      <c r="A591" s="17"/>
      <c r="B591" s="95"/>
      <c r="C591" s="95"/>
      <c r="D591" s="95"/>
      <c r="E591" s="17"/>
      <c r="F591" s="62"/>
    </row>
    <row r="592" spans="1:6" x14ac:dyDescent="0.25">
      <c r="A592" s="17"/>
      <c r="B592" s="95"/>
      <c r="C592" s="95"/>
      <c r="D592" s="95"/>
      <c r="E592" s="17"/>
      <c r="F592" s="62"/>
    </row>
    <row r="593" spans="1:6" x14ac:dyDescent="0.25">
      <c r="A593" s="17"/>
      <c r="B593" s="95"/>
      <c r="C593" s="95"/>
      <c r="D593" s="95"/>
      <c r="E593" s="17"/>
      <c r="F593" s="62"/>
    </row>
    <row r="594" spans="1:6" x14ac:dyDescent="0.25">
      <c r="A594" s="17"/>
      <c r="B594" s="95"/>
      <c r="C594" s="95"/>
      <c r="D594" s="95"/>
      <c r="E594" s="17"/>
      <c r="F594" s="62"/>
    </row>
    <row r="595" spans="1:6" x14ac:dyDescent="0.25">
      <c r="A595" s="17"/>
      <c r="B595" s="95"/>
      <c r="C595" s="95"/>
      <c r="D595" s="95"/>
      <c r="E595" s="17"/>
      <c r="F595" s="62"/>
    </row>
    <row r="596" spans="1:6" x14ac:dyDescent="0.25">
      <c r="A596" s="17"/>
      <c r="B596" s="95"/>
      <c r="C596" s="95"/>
      <c r="D596" s="95"/>
      <c r="E596" s="17"/>
      <c r="F596" s="62"/>
    </row>
    <row r="597" spans="1:6" x14ac:dyDescent="0.25">
      <c r="A597" s="17"/>
      <c r="B597" s="95"/>
      <c r="C597" s="95"/>
      <c r="D597" s="95"/>
      <c r="E597" s="17"/>
      <c r="F597" s="62"/>
    </row>
    <row r="598" spans="1:6" x14ac:dyDescent="0.25">
      <c r="A598" s="17"/>
      <c r="B598" s="95"/>
      <c r="C598" s="95"/>
      <c r="D598" s="95"/>
      <c r="E598" s="17"/>
      <c r="F598" s="62"/>
    </row>
    <row r="599" spans="1:6" x14ac:dyDescent="0.25">
      <c r="A599" s="17"/>
      <c r="B599" s="95"/>
      <c r="C599" s="95"/>
      <c r="D599" s="95"/>
      <c r="E599" s="17"/>
      <c r="F599" s="62"/>
    </row>
    <row r="600" spans="1:6" x14ac:dyDescent="0.25">
      <c r="A600" s="17"/>
      <c r="B600" s="95"/>
      <c r="C600" s="95"/>
      <c r="D600" s="95"/>
      <c r="E600" s="17"/>
      <c r="F600" s="62"/>
    </row>
    <row r="601" spans="1:6" x14ac:dyDescent="0.25">
      <c r="A601" s="17"/>
      <c r="B601" s="95"/>
      <c r="C601" s="95"/>
      <c r="D601" s="95"/>
      <c r="E601" s="17"/>
      <c r="F601" s="62"/>
    </row>
    <row r="602" spans="1:6" x14ac:dyDescent="0.25">
      <c r="A602" s="17"/>
      <c r="B602" s="95"/>
      <c r="C602" s="95"/>
      <c r="D602" s="95"/>
      <c r="E602" s="17"/>
      <c r="F602" s="62"/>
    </row>
    <row r="603" spans="1:6" x14ac:dyDescent="0.25">
      <c r="A603" s="17"/>
      <c r="B603" s="95"/>
      <c r="C603" s="95"/>
      <c r="D603" s="95"/>
      <c r="E603" s="17"/>
      <c r="F603" s="62"/>
    </row>
    <row r="604" spans="1:6" x14ac:dyDescent="0.25">
      <c r="A604" s="17"/>
      <c r="B604" s="95"/>
      <c r="C604" s="95"/>
      <c r="D604" s="95"/>
      <c r="E604" s="17"/>
      <c r="F604" s="62"/>
    </row>
    <row r="605" spans="1:6" x14ac:dyDescent="0.25">
      <c r="A605" s="17"/>
      <c r="B605" s="95"/>
      <c r="C605" s="95"/>
      <c r="D605" s="95"/>
      <c r="E605" s="17"/>
      <c r="F605" s="62"/>
    </row>
    <row r="606" spans="1:6" x14ac:dyDescent="0.25">
      <c r="A606" s="17"/>
      <c r="B606" s="95"/>
      <c r="C606" s="95"/>
      <c r="D606" s="95"/>
      <c r="E606" s="17"/>
      <c r="F606" s="62"/>
    </row>
    <row r="607" spans="1:6" x14ac:dyDescent="0.25">
      <c r="A607" s="17"/>
      <c r="B607" s="95"/>
      <c r="C607" s="95"/>
      <c r="D607" s="95"/>
      <c r="E607" s="17"/>
      <c r="F607" s="62"/>
    </row>
    <row r="608" spans="1:6" x14ac:dyDescent="0.25">
      <c r="A608" s="17"/>
      <c r="B608" s="95"/>
      <c r="C608" s="95"/>
      <c r="D608" s="95"/>
      <c r="E608" s="17"/>
      <c r="F608" s="62"/>
    </row>
    <row r="609" spans="1:6" x14ac:dyDescent="0.25">
      <c r="A609" s="17"/>
      <c r="B609" s="95"/>
      <c r="C609" s="95"/>
      <c r="D609" s="95"/>
      <c r="E609" s="17"/>
      <c r="F609" s="62"/>
    </row>
    <row r="610" spans="1:6" x14ac:dyDescent="0.25">
      <c r="A610" s="17"/>
      <c r="B610" s="95"/>
      <c r="C610" s="95"/>
      <c r="D610" s="95"/>
      <c r="E610" s="17"/>
      <c r="F610" s="62"/>
    </row>
    <row r="611" spans="1:6" x14ac:dyDescent="0.25">
      <c r="A611" s="17"/>
      <c r="B611" s="95"/>
      <c r="C611" s="95"/>
      <c r="D611" s="95"/>
      <c r="E611" s="17"/>
      <c r="F611" s="62"/>
    </row>
    <row r="612" spans="1:6" x14ac:dyDescent="0.25">
      <c r="A612" s="17"/>
      <c r="B612" s="95"/>
      <c r="C612" s="95"/>
      <c r="D612" s="95"/>
      <c r="E612" s="17"/>
      <c r="F612" s="62"/>
    </row>
    <row r="613" spans="1:6" x14ac:dyDescent="0.25">
      <c r="A613" s="17"/>
      <c r="B613" s="95"/>
      <c r="C613" s="95"/>
      <c r="D613" s="95"/>
      <c r="E613" s="17"/>
      <c r="F613" s="62"/>
    </row>
    <row r="614" spans="1:6" x14ac:dyDescent="0.25">
      <c r="A614" s="17"/>
      <c r="B614" s="95"/>
      <c r="C614" s="95"/>
      <c r="D614" s="95"/>
      <c r="E614" s="17"/>
      <c r="F614" s="62"/>
    </row>
    <row r="615" spans="1:6" x14ac:dyDescent="0.25">
      <c r="A615" s="17"/>
      <c r="B615" s="95"/>
      <c r="C615" s="95"/>
      <c r="D615" s="95"/>
      <c r="E615" s="17"/>
      <c r="F615" s="62"/>
    </row>
    <row r="616" spans="1:6" x14ac:dyDescent="0.25">
      <c r="A616" s="17"/>
      <c r="B616" s="95"/>
      <c r="C616" s="95"/>
      <c r="D616" s="95"/>
      <c r="E616" s="17"/>
      <c r="F616" s="62"/>
    </row>
    <row r="617" spans="1:6" x14ac:dyDescent="0.25">
      <c r="A617" s="17"/>
      <c r="B617" s="95"/>
      <c r="C617" s="95"/>
      <c r="D617" s="95"/>
      <c r="E617" s="17"/>
      <c r="F617" s="62"/>
    </row>
    <row r="618" spans="1:6" x14ac:dyDescent="0.25">
      <c r="A618" s="17"/>
      <c r="B618" s="95"/>
      <c r="C618" s="95"/>
      <c r="D618" s="95"/>
      <c r="E618" s="17"/>
      <c r="F618" s="62"/>
    </row>
    <row r="619" spans="1:6" x14ac:dyDescent="0.25">
      <c r="A619" s="17"/>
      <c r="B619" s="95"/>
      <c r="C619" s="95"/>
      <c r="D619" s="95"/>
      <c r="E619" s="17"/>
      <c r="F619" s="62"/>
    </row>
    <row r="620" spans="1:6" x14ac:dyDescent="0.25">
      <c r="A620" s="17"/>
      <c r="B620" s="95"/>
      <c r="C620" s="95"/>
      <c r="D620" s="95"/>
      <c r="E620" s="17"/>
      <c r="F620" s="62"/>
    </row>
    <row r="621" spans="1:6" x14ac:dyDescent="0.25">
      <c r="A621" s="17"/>
      <c r="B621" s="95"/>
      <c r="C621" s="95"/>
      <c r="D621" s="95"/>
      <c r="E621" s="17"/>
      <c r="F621" s="62"/>
    </row>
    <row r="622" spans="1:6" x14ac:dyDescent="0.25">
      <c r="A622" s="17"/>
      <c r="B622" s="95"/>
      <c r="C622" s="95"/>
      <c r="D622" s="95"/>
      <c r="E622" s="17"/>
      <c r="F622" s="62"/>
    </row>
    <row r="623" spans="1:6" x14ac:dyDescent="0.25">
      <c r="A623" s="17"/>
      <c r="B623" s="95"/>
      <c r="C623" s="95"/>
      <c r="D623" s="95"/>
      <c r="E623" s="17"/>
      <c r="F623" s="62"/>
    </row>
    <row r="624" spans="1:6" x14ac:dyDescent="0.25">
      <c r="A624" s="17"/>
      <c r="B624" s="95"/>
      <c r="C624" s="95"/>
      <c r="D624" s="95"/>
      <c r="E624" s="17"/>
      <c r="F624" s="62"/>
    </row>
    <row r="625" spans="1:6" x14ac:dyDescent="0.25">
      <c r="A625" s="17"/>
      <c r="B625" s="95"/>
      <c r="C625" s="95"/>
      <c r="D625" s="95"/>
      <c r="E625" s="17"/>
      <c r="F625" s="62"/>
    </row>
    <row r="626" spans="1:6" x14ac:dyDescent="0.25">
      <c r="A626" s="17"/>
      <c r="B626" s="95"/>
      <c r="C626" s="95"/>
      <c r="D626" s="95"/>
      <c r="E626" s="17"/>
      <c r="F626" s="62"/>
    </row>
    <row r="627" spans="1:6" x14ac:dyDescent="0.25">
      <c r="A627" s="17"/>
      <c r="B627" s="95"/>
      <c r="C627" s="95"/>
      <c r="D627" s="95"/>
      <c r="E627" s="17"/>
      <c r="F627" s="62"/>
    </row>
    <row r="628" spans="1:6" x14ac:dyDescent="0.25">
      <c r="A628" s="17"/>
      <c r="B628" s="95"/>
      <c r="C628" s="95"/>
      <c r="D628" s="95"/>
      <c r="E628" s="17"/>
      <c r="F628" s="62"/>
    </row>
    <row r="629" spans="1:6" x14ac:dyDescent="0.25">
      <c r="A629" s="17"/>
      <c r="B629" s="95"/>
      <c r="C629" s="95"/>
      <c r="D629" s="95"/>
      <c r="E629" s="17"/>
      <c r="F629" s="62"/>
    </row>
    <row r="630" spans="1:6" x14ac:dyDescent="0.25">
      <c r="A630" s="17"/>
      <c r="B630" s="95"/>
      <c r="C630" s="95"/>
      <c r="D630" s="95"/>
      <c r="E630" s="17"/>
      <c r="F630" s="62"/>
    </row>
    <row r="631" spans="1:6" x14ac:dyDescent="0.25">
      <c r="A631" s="17"/>
      <c r="B631" s="95"/>
      <c r="C631" s="95"/>
      <c r="D631" s="95"/>
      <c r="E631" s="17"/>
      <c r="F631" s="62"/>
    </row>
    <row r="632" spans="1:6" x14ac:dyDescent="0.25">
      <c r="A632" s="17"/>
      <c r="B632" s="95"/>
      <c r="C632" s="95"/>
      <c r="D632" s="95"/>
      <c r="E632" s="17"/>
      <c r="F632" s="62"/>
    </row>
    <row r="633" spans="1:6" x14ac:dyDescent="0.25">
      <c r="A633" s="17"/>
      <c r="B633" s="95"/>
      <c r="C633" s="95"/>
      <c r="D633" s="95"/>
      <c r="E633" s="17"/>
      <c r="F633" s="62"/>
    </row>
    <row r="634" spans="1:6" x14ac:dyDescent="0.25">
      <c r="A634" s="17"/>
      <c r="B634" s="95"/>
      <c r="C634" s="95"/>
      <c r="D634" s="95"/>
      <c r="E634" s="17"/>
      <c r="F634" s="62"/>
    </row>
    <row r="635" spans="1:6" x14ac:dyDescent="0.25">
      <c r="A635" s="17"/>
      <c r="B635" s="95"/>
      <c r="C635" s="95"/>
      <c r="D635" s="95"/>
      <c r="E635" s="17"/>
      <c r="F635" s="62"/>
    </row>
    <row r="636" spans="1:6" x14ac:dyDescent="0.25">
      <c r="A636" s="17"/>
      <c r="B636" s="95"/>
      <c r="C636" s="95"/>
      <c r="D636" s="95"/>
      <c r="E636" s="17"/>
      <c r="F636" s="62"/>
    </row>
    <row r="637" spans="1:6" x14ac:dyDescent="0.25">
      <c r="A637" s="17"/>
      <c r="B637" s="95"/>
      <c r="C637" s="95"/>
      <c r="D637" s="95"/>
      <c r="E637" s="17"/>
      <c r="F637" s="62"/>
    </row>
    <row r="638" spans="1:6" x14ac:dyDescent="0.25">
      <c r="A638" s="17"/>
      <c r="B638" s="95"/>
      <c r="C638" s="95"/>
      <c r="D638" s="95"/>
      <c r="E638" s="17"/>
      <c r="F638" s="62"/>
    </row>
    <row r="639" spans="1:6" x14ac:dyDescent="0.25">
      <c r="A639" s="17"/>
      <c r="B639" s="95"/>
      <c r="C639" s="95"/>
      <c r="D639" s="95"/>
      <c r="E639" s="17"/>
      <c r="F639" s="62"/>
    </row>
    <row r="640" spans="1:6" x14ac:dyDescent="0.25">
      <c r="A640" s="17"/>
      <c r="B640" s="95"/>
      <c r="C640" s="95"/>
      <c r="D640" s="95"/>
      <c r="E640" s="17"/>
      <c r="F640" s="62"/>
    </row>
    <row r="641" spans="1:6" x14ac:dyDescent="0.25">
      <c r="A641" s="17"/>
      <c r="B641" s="95"/>
      <c r="C641" s="95"/>
      <c r="D641" s="95"/>
      <c r="E641" s="17"/>
      <c r="F641" s="62"/>
    </row>
    <row r="642" spans="1:6" x14ac:dyDescent="0.25">
      <c r="A642" s="17"/>
      <c r="B642" s="95"/>
      <c r="C642" s="95"/>
      <c r="D642" s="95"/>
      <c r="E642" s="17"/>
      <c r="F642" s="62"/>
    </row>
    <row r="643" spans="1:6" x14ac:dyDescent="0.25">
      <c r="A643" s="17"/>
      <c r="B643" s="95"/>
      <c r="C643" s="95"/>
      <c r="D643" s="95"/>
      <c r="E643" s="17"/>
      <c r="F643" s="62"/>
    </row>
    <row r="644" spans="1:6" x14ac:dyDescent="0.25">
      <c r="A644" s="17"/>
      <c r="B644" s="95"/>
      <c r="C644" s="95"/>
      <c r="D644" s="95"/>
      <c r="E644" s="17"/>
      <c r="F644" s="62"/>
    </row>
    <row r="645" spans="1:6" x14ac:dyDescent="0.25">
      <c r="A645" s="17"/>
      <c r="B645" s="95"/>
      <c r="C645" s="95"/>
      <c r="D645" s="95"/>
      <c r="E645" s="17"/>
      <c r="F645" s="62"/>
    </row>
    <row r="646" spans="1:6" x14ac:dyDescent="0.25">
      <c r="A646" s="17"/>
      <c r="B646" s="95"/>
      <c r="C646" s="95"/>
      <c r="D646" s="95"/>
      <c r="E646" s="17"/>
      <c r="F646" s="62"/>
    </row>
    <row r="647" spans="1:6" x14ac:dyDescent="0.25">
      <c r="A647" s="17"/>
      <c r="B647" s="95"/>
      <c r="C647" s="95"/>
      <c r="D647" s="95"/>
      <c r="E647" s="17"/>
      <c r="F647" s="62"/>
    </row>
    <row r="648" spans="1:6" x14ac:dyDescent="0.25">
      <c r="A648" s="17"/>
      <c r="B648" s="95"/>
      <c r="C648" s="95"/>
      <c r="D648" s="95"/>
      <c r="E648" s="17"/>
      <c r="F648" s="62"/>
    </row>
    <row r="649" spans="1:6" x14ac:dyDescent="0.25">
      <c r="A649" s="17"/>
      <c r="B649" s="95"/>
      <c r="C649" s="95"/>
      <c r="D649" s="95"/>
      <c r="E649" s="17"/>
      <c r="F649" s="62"/>
    </row>
    <row r="650" spans="1:6" x14ac:dyDescent="0.25">
      <c r="A650" s="17"/>
      <c r="B650" s="95"/>
      <c r="C650" s="95"/>
      <c r="D650" s="95"/>
      <c r="E650" s="17"/>
      <c r="F650" s="62"/>
    </row>
    <row r="651" spans="1:6" x14ac:dyDescent="0.25">
      <c r="A651" s="17"/>
      <c r="B651" s="95"/>
      <c r="C651" s="95"/>
      <c r="D651" s="95"/>
      <c r="E651" s="17"/>
      <c r="F651" s="62"/>
    </row>
    <row r="652" spans="1:6" x14ac:dyDescent="0.25">
      <c r="A652" s="17"/>
      <c r="B652" s="95"/>
      <c r="C652" s="95"/>
      <c r="D652" s="95"/>
      <c r="E652" s="17"/>
      <c r="F652" s="62"/>
    </row>
    <row r="653" spans="1:6" x14ac:dyDescent="0.25">
      <c r="A653" s="17"/>
      <c r="B653" s="95"/>
      <c r="C653" s="95"/>
      <c r="D653" s="95"/>
      <c r="E653" s="17"/>
      <c r="F653" s="62"/>
    </row>
    <row r="654" spans="1:6" x14ac:dyDescent="0.25">
      <c r="A654" s="17"/>
      <c r="B654" s="95"/>
      <c r="C654" s="95"/>
      <c r="D654" s="95"/>
      <c r="E654" s="17"/>
      <c r="F654" s="62"/>
    </row>
    <row r="655" spans="1:6" x14ac:dyDescent="0.25">
      <c r="A655" s="17"/>
      <c r="B655" s="95"/>
      <c r="C655" s="95"/>
      <c r="D655" s="95"/>
      <c r="E655" s="17"/>
      <c r="F655" s="62"/>
    </row>
    <row r="656" spans="1:6" x14ac:dyDescent="0.25">
      <c r="A656" s="17"/>
      <c r="B656" s="95"/>
      <c r="C656" s="95"/>
      <c r="D656" s="95"/>
      <c r="E656" s="17"/>
      <c r="F656" s="62"/>
    </row>
    <row r="657" spans="1:6" x14ac:dyDescent="0.25">
      <c r="A657" s="17"/>
      <c r="B657" s="95"/>
      <c r="C657" s="95"/>
      <c r="D657" s="95"/>
      <c r="E657" s="17"/>
      <c r="F657" s="62"/>
    </row>
    <row r="658" spans="1:6" x14ac:dyDescent="0.25">
      <c r="A658" s="17"/>
      <c r="B658" s="95"/>
      <c r="C658" s="95"/>
      <c r="D658" s="95"/>
      <c r="E658" s="17"/>
      <c r="F658" s="62"/>
    </row>
    <row r="659" spans="1:6" x14ac:dyDescent="0.25">
      <c r="A659" s="17"/>
      <c r="B659" s="95"/>
      <c r="C659" s="95"/>
      <c r="D659" s="95"/>
      <c r="E659" s="17"/>
      <c r="F659" s="62"/>
    </row>
    <row r="660" spans="1:6" x14ac:dyDescent="0.25">
      <c r="A660" s="17"/>
      <c r="B660" s="95"/>
      <c r="C660" s="95"/>
      <c r="D660" s="95"/>
      <c r="E660" s="17"/>
      <c r="F660" s="62"/>
    </row>
    <row r="661" spans="1:6" x14ac:dyDescent="0.25">
      <c r="A661" s="17"/>
      <c r="B661" s="95"/>
      <c r="C661" s="95"/>
      <c r="D661" s="95"/>
      <c r="E661" s="17"/>
      <c r="F661" s="62"/>
    </row>
    <row r="662" spans="1:6" x14ac:dyDescent="0.25">
      <c r="A662" s="17"/>
      <c r="B662" s="95"/>
      <c r="C662" s="95"/>
      <c r="D662" s="95"/>
      <c r="E662" s="17"/>
      <c r="F662" s="62"/>
    </row>
    <row r="663" spans="1:6" x14ac:dyDescent="0.25">
      <c r="A663" s="17"/>
      <c r="B663" s="95"/>
      <c r="C663" s="95"/>
      <c r="D663" s="95"/>
      <c r="E663" s="17"/>
      <c r="F663" s="62"/>
    </row>
    <row r="664" spans="1:6" x14ac:dyDescent="0.25">
      <c r="A664" s="17"/>
      <c r="B664" s="95"/>
      <c r="C664" s="95"/>
      <c r="D664" s="95"/>
      <c r="E664" s="17"/>
      <c r="F664" s="62"/>
    </row>
    <row r="665" spans="1:6" x14ac:dyDescent="0.25">
      <c r="A665" s="17"/>
      <c r="B665" s="95"/>
      <c r="C665" s="95"/>
      <c r="D665" s="95"/>
      <c r="E665" s="17"/>
      <c r="F665" s="62"/>
    </row>
    <row r="666" spans="1:6" x14ac:dyDescent="0.25">
      <c r="A666" s="17"/>
      <c r="B666" s="95"/>
      <c r="C666" s="95"/>
      <c r="D666" s="95"/>
      <c r="E666" s="17"/>
      <c r="F666" s="62"/>
    </row>
    <row r="667" spans="1:6" x14ac:dyDescent="0.25">
      <c r="A667" s="17"/>
      <c r="B667" s="95"/>
      <c r="C667" s="95"/>
      <c r="D667" s="95"/>
      <c r="E667" s="17"/>
      <c r="F667" s="62"/>
    </row>
    <row r="668" spans="1:6" x14ac:dyDescent="0.25">
      <c r="A668" s="17"/>
      <c r="B668" s="95"/>
      <c r="C668" s="95"/>
      <c r="D668" s="95"/>
      <c r="E668" s="17"/>
      <c r="F668" s="62"/>
    </row>
    <row r="669" spans="1:6" x14ac:dyDescent="0.25">
      <c r="A669" s="17"/>
      <c r="B669" s="95"/>
      <c r="C669" s="95"/>
      <c r="D669" s="95"/>
      <c r="E669" s="17"/>
      <c r="F669" s="62"/>
    </row>
    <row r="670" spans="1:6" x14ac:dyDescent="0.25">
      <c r="A670" s="17"/>
      <c r="B670" s="95"/>
      <c r="C670" s="95"/>
      <c r="D670" s="95"/>
      <c r="E670" s="17"/>
      <c r="F670" s="62"/>
    </row>
    <row r="671" spans="1:6" x14ac:dyDescent="0.25">
      <c r="A671" s="17"/>
      <c r="B671" s="95"/>
      <c r="C671" s="95"/>
      <c r="D671" s="95"/>
      <c r="E671" s="17"/>
      <c r="F671" s="62"/>
    </row>
    <row r="672" spans="1:6" x14ac:dyDescent="0.25">
      <c r="A672" s="17"/>
      <c r="B672" s="95"/>
      <c r="C672" s="95"/>
      <c r="D672" s="95"/>
      <c r="E672" s="17"/>
      <c r="F672" s="62"/>
    </row>
    <row r="673" spans="1:6" x14ac:dyDescent="0.25">
      <c r="A673" s="17"/>
      <c r="B673" s="95"/>
      <c r="C673" s="95"/>
      <c r="D673" s="95"/>
      <c r="E673" s="17"/>
      <c r="F673" s="62"/>
    </row>
    <row r="674" spans="1:6" x14ac:dyDescent="0.25">
      <c r="A674" s="17"/>
      <c r="B674" s="95"/>
      <c r="C674" s="95"/>
      <c r="D674" s="95"/>
      <c r="E674" s="17"/>
      <c r="F674" s="62"/>
    </row>
    <row r="675" spans="1:6" x14ac:dyDescent="0.25">
      <c r="A675" s="17"/>
      <c r="B675" s="95"/>
      <c r="C675" s="95"/>
      <c r="D675" s="95"/>
      <c r="E675" s="17"/>
      <c r="F675" s="62"/>
    </row>
    <row r="676" spans="1:6" x14ac:dyDescent="0.25">
      <c r="A676" s="17"/>
      <c r="B676" s="95"/>
      <c r="C676" s="95"/>
      <c r="D676" s="95"/>
      <c r="E676" s="17"/>
      <c r="F676" s="62"/>
    </row>
    <row r="677" spans="1:6" x14ac:dyDescent="0.25">
      <c r="A677" s="17"/>
      <c r="B677" s="95"/>
      <c r="C677" s="95"/>
      <c r="D677" s="95"/>
      <c r="E677" s="17"/>
      <c r="F677" s="62"/>
    </row>
    <row r="678" spans="1:6" x14ac:dyDescent="0.25">
      <c r="A678" s="17"/>
      <c r="B678" s="95"/>
      <c r="C678" s="95"/>
      <c r="D678" s="95"/>
      <c r="E678" s="17"/>
      <c r="F678" s="62"/>
    </row>
    <row r="679" spans="1:6" x14ac:dyDescent="0.25">
      <c r="A679" s="17"/>
      <c r="B679" s="95"/>
      <c r="C679" s="95"/>
      <c r="D679" s="95"/>
      <c r="E679" s="17"/>
      <c r="F679" s="62"/>
    </row>
    <row r="680" spans="1:6" x14ac:dyDescent="0.25">
      <c r="A680" s="17"/>
      <c r="B680" s="95"/>
      <c r="C680" s="95"/>
      <c r="D680" s="95"/>
      <c r="E680" s="17"/>
      <c r="F680" s="62"/>
    </row>
    <row r="681" spans="1:6" x14ac:dyDescent="0.25">
      <c r="A681" s="17"/>
      <c r="B681" s="95"/>
      <c r="C681" s="95"/>
      <c r="D681" s="95"/>
      <c r="E681" s="17"/>
      <c r="F681" s="62"/>
    </row>
    <row r="682" spans="1:6" x14ac:dyDescent="0.25">
      <c r="A682" s="17"/>
      <c r="B682" s="95"/>
      <c r="C682" s="95"/>
      <c r="D682" s="95"/>
      <c r="E682" s="17"/>
      <c r="F682" s="62"/>
    </row>
    <row r="683" spans="1:6" x14ac:dyDescent="0.25">
      <c r="A683" s="17"/>
      <c r="B683" s="95"/>
      <c r="C683" s="95"/>
      <c r="D683" s="95"/>
      <c r="E683" s="17"/>
      <c r="F683" s="62"/>
    </row>
    <row r="684" spans="1:6" x14ac:dyDescent="0.25">
      <c r="A684" s="17"/>
      <c r="B684" s="95"/>
      <c r="C684" s="95"/>
      <c r="D684" s="95"/>
      <c r="E684" s="17"/>
      <c r="F684" s="62"/>
    </row>
    <row r="685" spans="1:6" x14ac:dyDescent="0.25">
      <c r="A685" s="17"/>
      <c r="B685" s="95"/>
      <c r="C685" s="95"/>
      <c r="D685" s="95"/>
      <c r="E685" s="17"/>
      <c r="F685" s="62"/>
    </row>
    <row r="686" spans="1:6" x14ac:dyDescent="0.25">
      <c r="A686" s="17"/>
      <c r="B686" s="95"/>
      <c r="C686" s="95"/>
      <c r="D686" s="95"/>
      <c r="E686" s="17"/>
      <c r="F686" s="62"/>
    </row>
    <row r="687" spans="1:6" x14ac:dyDescent="0.25">
      <c r="A687" s="17"/>
      <c r="B687" s="95"/>
      <c r="C687" s="95"/>
      <c r="D687" s="95"/>
      <c r="E687" s="17"/>
      <c r="F687" s="62"/>
    </row>
    <row r="688" spans="1:6" x14ac:dyDescent="0.25">
      <c r="A688" s="17"/>
      <c r="B688" s="95"/>
      <c r="C688" s="95"/>
      <c r="D688" s="95"/>
      <c r="E688" s="17"/>
      <c r="F688" s="62"/>
    </row>
    <row r="689" spans="1:6" x14ac:dyDescent="0.25">
      <c r="A689" s="17"/>
      <c r="B689" s="95"/>
      <c r="C689" s="95"/>
      <c r="D689" s="95"/>
      <c r="E689" s="17"/>
      <c r="F689" s="62"/>
    </row>
    <row r="690" spans="1:6" x14ac:dyDescent="0.25">
      <c r="A690" s="17"/>
      <c r="B690" s="95"/>
      <c r="C690" s="95"/>
      <c r="D690" s="95"/>
      <c r="E690" s="17"/>
      <c r="F690" s="62"/>
    </row>
    <row r="691" spans="1:6" x14ac:dyDescent="0.25">
      <c r="A691" s="17"/>
      <c r="B691" s="95"/>
      <c r="C691" s="95"/>
      <c r="D691" s="95"/>
      <c r="E691" s="17"/>
      <c r="F691" s="62"/>
    </row>
    <row r="692" spans="1:6" x14ac:dyDescent="0.25">
      <c r="A692" s="17"/>
      <c r="B692" s="95"/>
      <c r="C692" s="95"/>
      <c r="D692" s="95"/>
      <c r="E692" s="17"/>
      <c r="F692" s="62"/>
    </row>
    <row r="693" spans="1:6" x14ac:dyDescent="0.25">
      <c r="A693" s="17"/>
      <c r="B693" s="95"/>
      <c r="C693" s="95"/>
      <c r="D693" s="95"/>
      <c r="E693" s="17"/>
      <c r="F693" s="62"/>
    </row>
    <row r="694" spans="1:6" x14ac:dyDescent="0.25">
      <c r="A694" s="17"/>
      <c r="B694" s="95"/>
      <c r="C694" s="95"/>
      <c r="D694" s="95"/>
      <c r="E694" s="17"/>
      <c r="F694" s="62"/>
    </row>
    <row r="695" spans="1:6" x14ac:dyDescent="0.25">
      <c r="A695" s="17"/>
      <c r="B695" s="95"/>
      <c r="C695" s="95"/>
      <c r="D695" s="95"/>
      <c r="E695" s="17"/>
      <c r="F695" s="62"/>
    </row>
    <row r="696" spans="1:6" x14ac:dyDescent="0.25">
      <c r="A696" s="17"/>
      <c r="B696" s="95"/>
      <c r="C696" s="95"/>
      <c r="D696" s="95"/>
      <c r="E696" s="17"/>
      <c r="F696" s="62"/>
    </row>
    <row r="697" spans="1:6" x14ac:dyDescent="0.25">
      <c r="A697" s="17"/>
      <c r="B697" s="95"/>
      <c r="C697" s="95"/>
      <c r="D697" s="95"/>
      <c r="E697" s="17"/>
      <c r="F697" s="62"/>
    </row>
    <row r="698" spans="1:6" x14ac:dyDescent="0.25">
      <c r="A698" s="17"/>
      <c r="B698" s="95"/>
      <c r="C698" s="95"/>
      <c r="D698" s="95"/>
      <c r="E698" s="17"/>
      <c r="F698" s="62"/>
    </row>
    <row r="699" spans="1:6" x14ac:dyDescent="0.25">
      <c r="A699" s="17"/>
      <c r="B699" s="95"/>
      <c r="C699" s="95"/>
      <c r="D699" s="95"/>
      <c r="E699" s="17"/>
      <c r="F699" s="62"/>
    </row>
    <row r="700" spans="1:6" x14ac:dyDescent="0.25">
      <c r="A700" s="17"/>
      <c r="B700" s="95"/>
      <c r="C700" s="95"/>
      <c r="D700" s="95"/>
      <c r="E700" s="17"/>
      <c r="F700" s="62"/>
    </row>
    <row r="701" spans="1:6" x14ac:dyDescent="0.25">
      <c r="A701" s="17"/>
      <c r="B701" s="95"/>
      <c r="C701" s="95"/>
      <c r="D701" s="95"/>
      <c r="E701" s="17"/>
      <c r="F701" s="62"/>
    </row>
    <row r="702" spans="1:6" x14ac:dyDescent="0.25">
      <c r="A702" s="17"/>
      <c r="B702" s="95"/>
      <c r="C702" s="95"/>
      <c r="D702" s="95"/>
      <c r="E702" s="17"/>
      <c r="F702" s="62"/>
    </row>
    <row r="703" spans="1:6" x14ac:dyDescent="0.25">
      <c r="A703" s="17"/>
      <c r="B703" s="95"/>
      <c r="C703" s="95"/>
      <c r="D703" s="95"/>
      <c r="E703" s="17"/>
      <c r="F703" s="62"/>
    </row>
    <row r="704" spans="1:6" x14ac:dyDescent="0.25">
      <c r="A704" s="17"/>
      <c r="B704" s="95"/>
      <c r="C704" s="95"/>
      <c r="D704" s="95"/>
      <c r="E704" s="17"/>
      <c r="F704" s="62"/>
    </row>
    <row r="705" spans="1:6" x14ac:dyDescent="0.25">
      <c r="A705" s="17"/>
      <c r="B705" s="95"/>
      <c r="C705" s="95"/>
      <c r="D705" s="95"/>
      <c r="E705" s="17"/>
      <c r="F705" s="62"/>
    </row>
    <row r="706" spans="1:6" x14ac:dyDescent="0.25">
      <c r="A706" s="17"/>
      <c r="B706" s="95"/>
      <c r="C706" s="95"/>
      <c r="D706" s="95"/>
      <c r="E706" s="17"/>
      <c r="F706" s="62"/>
    </row>
    <row r="707" spans="1:6" x14ac:dyDescent="0.25">
      <c r="A707" s="17"/>
      <c r="B707" s="95"/>
      <c r="C707" s="95"/>
      <c r="D707" s="95"/>
      <c r="E707" s="17"/>
      <c r="F707" s="62"/>
    </row>
    <row r="708" spans="1:6" x14ac:dyDescent="0.25">
      <c r="A708" s="17"/>
      <c r="B708" s="95"/>
      <c r="C708" s="95"/>
      <c r="D708" s="95"/>
      <c r="E708" s="17"/>
      <c r="F708" s="62"/>
    </row>
    <row r="709" spans="1:6" x14ac:dyDescent="0.25">
      <c r="A709" s="17"/>
      <c r="B709" s="95"/>
      <c r="C709" s="95"/>
      <c r="D709" s="95"/>
      <c r="E709" s="17"/>
      <c r="F709" s="62"/>
    </row>
    <row r="710" spans="1:6" x14ac:dyDescent="0.25">
      <c r="A710" s="17"/>
      <c r="B710" s="95"/>
      <c r="C710" s="95"/>
      <c r="D710" s="95"/>
      <c r="E710" s="17"/>
      <c r="F710" s="62"/>
    </row>
    <row r="711" spans="1:6" x14ac:dyDescent="0.25">
      <c r="A711" s="17"/>
      <c r="B711" s="95"/>
      <c r="C711" s="95"/>
      <c r="D711" s="95"/>
      <c r="E711" s="17"/>
      <c r="F711" s="62"/>
    </row>
    <row r="712" spans="1:6" x14ac:dyDescent="0.25">
      <c r="A712" s="17"/>
      <c r="B712" s="95"/>
      <c r="C712" s="95"/>
      <c r="D712" s="95"/>
      <c r="E712" s="17"/>
      <c r="F712" s="62"/>
    </row>
    <row r="713" spans="1:6" x14ac:dyDescent="0.25">
      <c r="A713" s="17"/>
      <c r="B713" s="95"/>
      <c r="C713" s="95"/>
      <c r="D713" s="95"/>
      <c r="E713" s="17"/>
      <c r="F713" s="62"/>
    </row>
    <row r="714" spans="1:6" x14ac:dyDescent="0.25">
      <c r="A714" s="17"/>
      <c r="B714" s="95"/>
      <c r="C714" s="95"/>
      <c r="D714" s="95"/>
      <c r="E714" s="17"/>
      <c r="F714" s="62"/>
    </row>
    <row r="715" spans="1:6" x14ac:dyDescent="0.25">
      <c r="A715" s="17"/>
      <c r="B715" s="95"/>
      <c r="C715" s="95"/>
      <c r="D715" s="95"/>
      <c r="E715" s="17"/>
      <c r="F715" s="62"/>
    </row>
    <row r="716" spans="1:6" x14ac:dyDescent="0.25">
      <c r="A716" s="17"/>
      <c r="B716" s="95"/>
      <c r="C716" s="95"/>
      <c r="D716" s="95"/>
      <c r="E716" s="17"/>
      <c r="F716" s="62"/>
    </row>
    <row r="717" spans="1:6" x14ac:dyDescent="0.25">
      <c r="A717" s="17"/>
      <c r="B717" s="95"/>
      <c r="C717" s="95"/>
      <c r="D717" s="95"/>
      <c r="E717" s="17"/>
      <c r="F717" s="62"/>
    </row>
    <row r="718" spans="1:6" x14ac:dyDescent="0.25">
      <c r="A718" s="17"/>
      <c r="B718" s="95"/>
      <c r="C718" s="95"/>
      <c r="D718" s="95"/>
      <c r="E718" s="17"/>
      <c r="F718" s="62"/>
    </row>
    <row r="719" spans="1:6" x14ac:dyDescent="0.25">
      <c r="A719" s="17"/>
      <c r="B719" s="95"/>
      <c r="C719" s="95"/>
      <c r="D719" s="95"/>
      <c r="E719" s="17"/>
      <c r="F719" s="62"/>
    </row>
    <row r="720" spans="1:6" x14ac:dyDescent="0.25">
      <c r="A720" s="17"/>
      <c r="B720" s="95"/>
      <c r="C720" s="95"/>
      <c r="D720" s="95"/>
      <c r="E720" s="17"/>
      <c r="F720" s="62"/>
    </row>
    <row r="721" spans="1:6" x14ac:dyDescent="0.25">
      <c r="A721" s="17"/>
      <c r="B721" s="95"/>
      <c r="C721" s="95"/>
      <c r="D721" s="95"/>
      <c r="E721" s="17"/>
      <c r="F721" s="62"/>
    </row>
    <row r="722" spans="1:6" x14ac:dyDescent="0.25">
      <c r="A722" s="17"/>
      <c r="B722" s="95"/>
      <c r="C722" s="95"/>
      <c r="D722" s="95"/>
      <c r="E722" s="17"/>
      <c r="F722" s="62"/>
    </row>
    <row r="723" spans="1:6" x14ac:dyDescent="0.25">
      <c r="A723" s="17"/>
      <c r="B723" s="95"/>
      <c r="C723" s="95"/>
      <c r="D723" s="95"/>
      <c r="E723" s="17"/>
      <c r="F723" s="62"/>
    </row>
    <row r="724" spans="1:6" x14ac:dyDescent="0.25">
      <c r="A724" s="17"/>
      <c r="B724" s="95"/>
      <c r="C724" s="95"/>
      <c r="D724" s="95"/>
      <c r="E724" s="17"/>
      <c r="F724" s="62"/>
    </row>
    <row r="725" spans="1:6" x14ac:dyDescent="0.25">
      <c r="A725" s="17"/>
      <c r="B725" s="95"/>
      <c r="C725" s="95"/>
      <c r="D725" s="95"/>
      <c r="E725" s="17"/>
      <c r="F725" s="62"/>
    </row>
    <row r="726" spans="1:6" x14ac:dyDescent="0.25">
      <c r="A726" s="17"/>
      <c r="B726" s="95"/>
      <c r="C726" s="95"/>
      <c r="D726" s="95"/>
      <c r="E726" s="17"/>
      <c r="F726" s="62"/>
    </row>
    <row r="727" spans="1:6" x14ac:dyDescent="0.25">
      <c r="A727" s="17"/>
      <c r="B727" s="95"/>
      <c r="C727" s="95"/>
      <c r="D727" s="95"/>
      <c r="E727" s="17"/>
      <c r="F727" s="62"/>
    </row>
    <row r="728" spans="1:6" x14ac:dyDescent="0.25">
      <c r="A728" s="17"/>
      <c r="B728" s="95"/>
      <c r="C728" s="95"/>
      <c r="D728" s="95"/>
      <c r="E728" s="17"/>
      <c r="F728" s="62"/>
    </row>
    <row r="729" spans="1:6" x14ac:dyDescent="0.25">
      <c r="A729" s="17"/>
      <c r="B729" s="95"/>
      <c r="C729" s="95"/>
      <c r="D729" s="95"/>
      <c r="E729" s="17"/>
      <c r="F729" s="62"/>
    </row>
    <row r="730" spans="1:6" x14ac:dyDescent="0.25">
      <c r="A730" s="17"/>
      <c r="B730" s="95"/>
      <c r="C730" s="95"/>
      <c r="D730" s="95"/>
      <c r="E730" s="17"/>
      <c r="F730" s="62"/>
    </row>
    <row r="731" spans="1:6" x14ac:dyDescent="0.25">
      <c r="A731" s="17"/>
      <c r="B731" s="95"/>
      <c r="C731" s="95"/>
      <c r="D731" s="95"/>
      <c r="E731" s="17"/>
      <c r="F731" s="62"/>
    </row>
    <row r="732" spans="1:6" x14ac:dyDescent="0.25">
      <c r="A732" s="17"/>
      <c r="B732" s="95"/>
      <c r="C732" s="95"/>
      <c r="D732" s="95"/>
      <c r="E732" s="17"/>
      <c r="F732" s="62"/>
    </row>
    <row r="733" spans="1:6" x14ac:dyDescent="0.25">
      <c r="A733" s="17"/>
      <c r="B733" s="95"/>
      <c r="C733" s="95"/>
      <c r="D733" s="95"/>
      <c r="E733" s="17"/>
      <c r="F733" s="62"/>
    </row>
    <row r="734" spans="1:6" x14ac:dyDescent="0.25">
      <c r="A734" s="17"/>
      <c r="B734" s="95"/>
      <c r="C734" s="95"/>
      <c r="D734" s="95"/>
      <c r="E734" s="17"/>
      <c r="F734" s="62"/>
    </row>
    <row r="735" spans="1:6" x14ac:dyDescent="0.25">
      <c r="A735" s="17"/>
      <c r="B735" s="95"/>
      <c r="C735" s="95"/>
      <c r="D735" s="95"/>
      <c r="E735" s="17"/>
      <c r="F735" s="62"/>
    </row>
    <row r="736" spans="1:6" x14ac:dyDescent="0.25">
      <c r="A736" s="17"/>
      <c r="B736" s="95"/>
      <c r="C736" s="95"/>
      <c r="D736" s="95"/>
      <c r="E736" s="17"/>
      <c r="F736" s="62"/>
    </row>
    <row r="737" spans="1:6" x14ac:dyDescent="0.25">
      <c r="A737" s="17"/>
      <c r="B737" s="95"/>
      <c r="C737" s="95"/>
      <c r="D737" s="95"/>
      <c r="E737" s="17"/>
      <c r="F737" s="62"/>
    </row>
    <row r="738" spans="1:6" x14ac:dyDescent="0.25">
      <c r="A738" s="17"/>
      <c r="B738" s="95"/>
      <c r="C738" s="95"/>
      <c r="D738" s="95"/>
      <c r="E738" s="17"/>
      <c r="F738" s="62"/>
    </row>
    <row r="739" spans="1:6" x14ac:dyDescent="0.25">
      <c r="A739" s="17"/>
      <c r="B739" s="95"/>
      <c r="C739" s="95"/>
      <c r="D739" s="95"/>
      <c r="E739" s="17"/>
      <c r="F739" s="62"/>
    </row>
    <row r="740" spans="1:6" x14ac:dyDescent="0.25">
      <c r="A740" s="17"/>
      <c r="B740" s="95"/>
      <c r="C740" s="95"/>
      <c r="D740" s="95"/>
      <c r="E740" s="17"/>
      <c r="F740" s="62"/>
    </row>
    <row r="741" spans="1:6" x14ac:dyDescent="0.25">
      <c r="A741" s="17"/>
      <c r="B741" s="95"/>
      <c r="C741" s="95"/>
      <c r="D741" s="95"/>
      <c r="E741" s="17"/>
      <c r="F741" s="62"/>
    </row>
    <row r="742" spans="1:6" x14ac:dyDescent="0.25">
      <c r="A742" s="17"/>
      <c r="B742" s="95"/>
      <c r="C742" s="95"/>
      <c r="D742" s="95"/>
      <c r="E742" s="17"/>
      <c r="F742" s="62"/>
    </row>
    <row r="743" spans="1:6" x14ac:dyDescent="0.25">
      <c r="A743" s="17"/>
      <c r="B743" s="95"/>
      <c r="C743" s="95"/>
      <c r="D743" s="95"/>
      <c r="E743" s="17"/>
      <c r="F743" s="62"/>
    </row>
    <row r="744" spans="1:6" x14ac:dyDescent="0.25">
      <c r="A744" s="17"/>
      <c r="B744" s="95"/>
      <c r="C744" s="95"/>
      <c r="D744" s="95"/>
      <c r="E744" s="17"/>
      <c r="F744" s="62"/>
    </row>
    <row r="745" spans="1:6" x14ac:dyDescent="0.25">
      <c r="A745" s="17"/>
      <c r="B745" s="95"/>
      <c r="C745" s="95"/>
      <c r="D745" s="95"/>
      <c r="E745" s="17"/>
      <c r="F745" s="62"/>
    </row>
    <row r="746" spans="1:6" x14ac:dyDescent="0.25">
      <c r="A746" s="17"/>
      <c r="B746" s="95"/>
      <c r="C746" s="95"/>
      <c r="D746" s="95"/>
      <c r="E746" s="17"/>
      <c r="F746" s="62"/>
    </row>
    <row r="747" spans="1:6" x14ac:dyDescent="0.25">
      <c r="A747" s="17"/>
      <c r="B747" s="95"/>
      <c r="C747" s="95"/>
      <c r="D747" s="95"/>
      <c r="E747" s="17"/>
      <c r="F747" s="62"/>
    </row>
    <row r="748" spans="1:6" x14ac:dyDescent="0.25">
      <c r="A748" s="17"/>
      <c r="B748" s="95"/>
      <c r="C748" s="95"/>
      <c r="D748" s="95"/>
      <c r="E748" s="17"/>
      <c r="F748" s="62"/>
    </row>
    <row r="749" spans="1:6" x14ac:dyDescent="0.25">
      <c r="A749" s="17"/>
      <c r="B749" s="95"/>
      <c r="C749" s="95"/>
      <c r="D749" s="95"/>
      <c r="E749" s="17"/>
      <c r="F749" s="62"/>
    </row>
    <row r="750" spans="1:6" x14ac:dyDescent="0.25">
      <c r="A750" s="17"/>
      <c r="B750" s="95"/>
      <c r="C750" s="95"/>
      <c r="D750" s="95"/>
      <c r="E750" s="17"/>
      <c r="F750" s="62"/>
    </row>
    <row r="751" spans="1:6" x14ac:dyDescent="0.25">
      <c r="A751" s="17"/>
      <c r="B751" s="95"/>
      <c r="C751" s="95"/>
      <c r="D751" s="95"/>
      <c r="E751" s="17"/>
      <c r="F751" s="62"/>
    </row>
    <row r="752" spans="1:6" x14ac:dyDescent="0.25">
      <c r="A752" s="17"/>
      <c r="B752" s="95"/>
      <c r="C752" s="95"/>
      <c r="D752" s="95"/>
      <c r="E752" s="17"/>
      <c r="F752" s="62"/>
    </row>
    <row r="753" spans="1:6" x14ac:dyDescent="0.25">
      <c r="A753" s="17"/>
      <c r="B753" s="95"/>
      <c r="C753" s="95"/>
      <c r="D753" s="95"/>
      <c r="E753" s="17"/>
      <c r="F753" s="62"/>
    </row>
    <row r="754" spans="1:6" x14ac:dyDescent="0.25">
      <c r="A754" s="17"/>
      <c r="B754" s="95"/>
      <c r="C754" s="95"/>
      <c r="D754" s="95"/>
      <c r="E754" s="17"/>
      <c r="F754" s="62"/>
    </row>
    <row r="755" spans="1:6" x14ac:dyDescent="0.25">
      <c r="A755" s="17"/>
      <c r="B755" s="95"/>
      <c r="C755" s="95"/>
      <c r="D755" s="95"/>
      <c r="E755" s="17"/>
      <c r="F755" s="62"/>
    </row>
    <row r="756" spans="1:6" x14ac:dyDescent="0.25">
      <c r="A756" s="17"/>
      <c r="B756" s="95"/>
      <c r="C756" s="95"/>
      <c r="D756" s="95"/>
      <c r="E756" s="17"/>
      <c r="F756" s="62"/>
    </row>
    <row r="757" spans="1:6" x14ac:dyDescent="0.25">
      <c r="A757" s="17"/>
      <c r="B757" s="95"/>
      <c r="C757" s="95"/>
      <c r="D757" s="95"/>
      <c r="E757" s="17"/>
      <c r="F757" s="62"/>
    </row>
    <row r="758" spans="1:6" x14ac:dyDescent="0.25">
      <c r="A758" s="17"/>
      <c r="B758" s="95"/>
      <c r="C758" s="95"/>
      <c r="D758" s="95"/>
      <c r="E758" s="17"/>
      <c r="F758" s="62"/>
    </row>
    <row r="759" spans="1:6" x14ac:dyDescent="0.25">
      <c r="A759" s="17"/>
      <c r="B759" s="95"/>
      <c r="C759" s="95"/>
      <c r="D759" s="95"/>
      <c r="E759" s="17"/>
      <c r="F759" s="62"/>
    </row>
    <row r="760" spans="1:6" x14ac:dyDescent="0.25">
      <c r="A760" s="17"/>
      <c r="B760" s="95"/>
      <c r="C760" s="95"/>
      <c r="D760" s="95"/>
      <c r="E760" s="17"/>
      <c r="F760" s="62"/>
    </row>
    <row r="761" spans="1:6" x14ac:dyDescent="0.25">
      <c r="A761" s="17"/>
      <c r="B761" s="95"/>
      <c r="C761" s="95"/>
      <c r="D761" s="95"/>
      <c r="E761" s="17"/>
      <c r="F761" s="62"/>
    </row>
    <row r="762" spans="1:6" x14ac:dyDescent="0.25">
      <c r="A762" s="17"/>
      <c r="B762" s="95"/>
      <c r="C762" s="95"/>
      <c r="D762" s="95"/>
      <c r="E762" s="17"/>
      <c r="F762" s="62"/>
    </row>
    <row r="763" spans="1:6" x14ac:dyDescent="0.25">
      <c r="A763" s="17"/>
      <c r="B763" s="95"/>
      <c r="C763" s="95"/>
      <c r="D763" s="95"/>
      <c r="E763" s="17"/>
      <c r="F763" s="62"/>
    </row>
    <row r="764" spans="1:6" x14ac:dyDescent="0.25">
      <c r="A764" s="17"/>
      <c r="B764" s="95"/>
      <c r="C764" s="95"/>
      <c r="D764" s="95"/>
      <c r="E764" s="17"/>
      <c r="F764" s="62"/>
    </row>
    <row r="765" spans="1:6" x14ac:dyDescent="0.25">
      <c r="A765" s="17"/>
      <c r="B765" s="95"/>
      <c r="C765" s="95"/>
      <c r="D765" s="95"/>
      <c r="E765" s="17"/>
      <c r="F765" s="62"/>
    </row>
    <row r="766" spans="1:6" x14ac:dyDescent="0.25">
      <c r="A766" s="17"/>
      <c r="B766" s="95"/>
      <c r="C766" s="95"/>
      <c r="D766" s="95"/>
      <c r="E766" s="17"/>
      <c r="F766" s="62"/>
    </row>
    <row r="767" spans="1:6" x14ac:dyDescent="0.25">
      <c r="A767" s="17"/>
      <c r="B767" s="95"/>
      <c r="C767" s="95"/>
      <c r="D767" s="95"/>
      <c r="E767" s="17"/>
      <c r="F767" s="62"/>
    </row>
    <row r="768" spans="1:6" x14ac:dyDescent="0.25">
      <c r="A768" s="17"/>
      <c r="B768" s="95"/>
      <c r="C768" s="95"/>
      <c r="D768" s="95"/>
      <c r="E768" s="17"/>
      <c r="F768" s="62"/>
    </row>
    <row r="769" spans="1:6" x14ac:dyDescent="0.25">
      <c r="A769" s="17"/>
      <c r="B769" s="95"/>
      <c r="C769" s="95"/>
      <c r="D769" s="95"/>
      <c r="E769" s="17"/>
      <c r="F769" s="62"/>
    </row>
    <row r="770" spans="1:6" x14ac:dyDescent="0.25">
      <c r="A770" s="17"/>
      <c r="B770" s="95"/>
      <c r="C770" s="95"/>
      <c r="D770" s="95"/>
      <c r="E770" s="17"/>
      <c r="F770" s="62"/>
    </row>
    <row r="771" spans="1:6" x14ac:dyDescent="0.25">
      <c r="A771" s="17"/>
      <c r="B771" s="95"/>
      <c r="C771" s="95"/>
      <c r="D771" s="95"/>
      <c r="E771" s="17"/>
      <c r="F771" s="62"/>
    </row>
    <row r="772" spans="1:6" x14ac:dyDescent="0.25">
      <c r="A772" s="17"/>
      <c r="B772" s="95"/>
      <c r="C772" s="95"/>
      <c r="D772" s="95"/>
      <c r="E772" s="17"/>
      <c r="F772" s="62"/>
    </row>
    <row r="773" spans="1:6" x14ac:dyDescent="0.25">
      <c r="A773" s="17"/>
      <c r="B773" s="95"/>
      <c r="C773" s="95"/>
      <c r="D773" s="95"/>
      <c r="E773" s="17"/>
      <c r="F773" s="62"/>
    </row>
    <row r="774" spans="1:6" x14ac:dyDescent="0.25">
      <c r="A774" s="17"/>
      <c r="B774" s="95"/>
      <c r="C774" s="95"/>
      <c r="D774" s="95"/>
      <c r="E774" s="17"/>
      <c r="F774" s="62"/>
    </row>
    <row r="775" spans="1:6" x14ac:dyDescent="0.25">
      <c r="A775" s="17"/>
      <c r="B775" s="95"/>
      <c r="C775" s="95"/>
      <c r="D775" s="95"/>
      <c r="E775" s="17"/>
      <c r="F775" s="62"/>
    </row>
    <row r="776" spans="1:6" x14ac:dyDescent="0.25">
      <c r="A776" s="17"/>
      <c r="B776" s="95"/>
      <c r="C776" s="95"/>
      <c r="D776" s="95"/>
      <c r="E776" s="17"/>
      <c r="F776" s="62"/>
    </row>
    <row r="777" spans="1:6" x14ac:dyDescent="0.25">
      <c r="A777" s="17"/>
      <c r="B777" s="95"/>
      <c r="C777" s="95"/>
      <c r="D777" s="95"/>
      <c r="E777" s="17"/>
      <c r="F777" s="62"/>
    </row>
    <row r="778" spans="1:6" x14ac:dyDescent="0.25">
      <c r="A778" s="17"/>
      <c r="B778" s="95"/>
      <c r="C778" s="95"/>
      <c r="D778" s="95"/>
      <c r="E778" s="17"/>
      <c r="F778" s="62"/>
    </row>
    <row r="779" spans="1:6" x14ac:dyDescent="0.25">
      <c r="A779" s="17"/>
      <c r="B779" s="95"/>
      <c r="C779" s="95"/>
      <c r="D779" s="95"/>
      <c r="E779" s="17"/>
      <c r="F779" s="62"/>
    </row>
    <row r="780" spans="1:6" x14ac:dyDescent="0.25">
      <c r="A780" s="17"/>
      <c r="B780" s="95"/>
      <c r="C780" s="95"/>
      <c r="D780" s="95"/>
      <c r="E780" s="17"/>
      <c r="F780" s="62"/>
    </row>
    <row r="781" spans="1:6" x14ac:dyDescent="0.25">
      <c r="A781" s="17"/>
      <c r="B781" s="95"/>
      <c r="C781" s="95"/>
      <c r="D781" s="95"/>
      <c r="E781" s="17"/>
      <c r="F781" s="62"/>
    </row>
    <row r="782" spans="1:6" x14ac:dyDescent="0.25">
      <c r="A782" s="17"/>
      <c r="B782" s="95"/>
      <c r="C782" s="95"/>
      <c r="D782" s="95"/>
      <c r="E782" s="17"/>
      <c r="F782" s="62"/>
    </row>
    <row r="783" spans="1:6" x14ac:dyDescent="0.25">
      <c r="A783" s="17"/>
      <c r="B783" s="95"/>
      <c r="C783" s="95"/>
      <c r="D783" s="95"/>
      <c r="E783" s="17"/>
      <c r="F783" s="62"/>
    </row>
    <row r="784" spans="1:6" x14ac:dyDescent="0.25">
      <c r="A784" s="17"/>
      <c r="B784" s="95"/>
      <c r="C784" s="95"/>
      <c r="D784" s="95"/>
      <c r="E784" s="17"/>
      <c r="F784" s="62"/>
    </row>
    <row r="785" spans="1:6" x14ac:dyDescent="0.25">
      <c r="A785" s="17"/>
      <c r="B785" s="95"/>
      <c r="C785" s="95"/>
      <c r="D785" s="95"/>
      <c r="E785" s="17"/>
      <c r="F785" s="62"/>
    </row>
    <row r="786" spans="1:6" x14ac:dyDescent="0.25">
      <c r="A786" s="17"/>
      <c r="B786" s="95"/>
      <c r="C786" s="95"/>
      <c r="D786" s="95"/>
      <c r="E786" s="17"/>
      <c r="F786" s="62"/>
    </row>
    <row r="787" spans="1:6" x14ac:dyDescent="0.25">
      <c r="A787" s="17"/>
      <c r="B787" s="95"/>
      <c r="C787" s="95"/>
      <c r="D787" s="95"/>
      <c r="E787" s="17"/>
      <c r="F787" s="62"/>
    </row>
    <row r="788" spans="1:6" x14ac:dyDescent="0.25">
      <c r="A788" s="17"/>
      <c r="B788" s="95"/>
      <c r="C788" s="95"/>
      <c r="D788" s="95"/>
      <c r="E788" s="17"/>
      <c r="F788" s="62"/>
    </row>
    <row r="789" spans="1:6" x14ac:dyDescent="0.25">
      <c r="A789" s="17"/>
      <c r="B789" s="95"/>
      <c r="C789" s="95"/>
      <c r="D789" s="95"/>
      <c r="E789" s="17"/>
      <c r="F789" s="62"/>
    </row>
    <row r="790" spans="1:6" x14ac:dyDescent="0.25">
      <c r="A790" s="17"/>
      <c r="B790" s="95"/>
      <c r="C790" s="95"/>
      <c r="D790" s="95"/>
      <c r="E790" s="17"/>
      <c r="F790" s="62"/>
    </row>
    <row r="791" spans="1:6" x14ac:dyDescent="0.25">
      <c r="A791" s="17"/>
      <c r="B791" s="95"/>
      <c r="C791" s="95"/>
      <c r="D791" s="95"/>
      <c r="E791" s="17"/>
      <c r="F791" s="62"/>
    </row>
    <row r="792" spans="1:6" x14ac:dyDescent="0.25">
      <c r="A792" s="17"/>
      <c r="B792" s="95"/>
      <c r="C792" s="95"/>
      <c r="D792" s="95"/>
      <c r="E792" s="17"/>
      <c r="F792" s="62"/>
    </row>
    <row r="793" spans="1:6" x14ac:dyDescent="0.25">
      <c r="A793" s="17"/>
      <c r="B793" s="95"/>
      <c r="C793" s="95"/>
      <c r="D793" s="95"/>
      <c r="E793" s="17"/>
      <c r="F793" s="62"/>
    </row>
    <row r="794" spans="1:6" x14ac:dyDescent="0.25">
      <c r="A794" s="17"/>
      <c r="B794" s="95"/>
      <c r="C794" s="95"/>
      <c r="D794" s="95"/>
      <c r="E794" s="17"/>
      <c r="F794" s="62"/>
    </row>
    <row r="795" spans="1:6" x14ac:dyDescent="0.25">
      <c r="A795" s="17"/>
      <c r="B795" s="95"/>
      <c r="C795" s="95"/>
      <c r="D795" s="95"/>
      <c r="E795" s="17"/>
      <c r="F795" s="62"/>
    </row>
    <row r="796" spans="1:6" x14ac:dyDescent="0.25">
      <c r="A796" s="17"/>
      <c r="B796" s="95"/>
      <c r="C796" s="95"/>
      <c r="D796" s="95"/>
      <c r="E796" s="17"/>
      <c r="F796" s="62"/>
    </row>
    <row r="797" spans="1:6" x14ac:dyDescent="0.25">
      <c r="A797" s="17"/>
      <c r="B797" s="95"/>
      <c r="C797" s="95"/>
      <c r="D797" s="95"/>
      <c r="E797" s="17"/>
      <c r="F797" s="62"/>
    </row>
    <row r="798" spans="1:6" x14ac:dyDescent="0.25">
      <c r="A798" s="17"/>
      <c r="B798" s="95"/>
      <c r="C798" s="95"/>
      <c r="D798" s="95"/>
      <c r="E798" s="17"/>
      <c r="F798" s="62"/>
    </row>
    <row r="799" spans="1:6" x14ac:dyDescent="0.25">
      <c r="A799" s="17"/>
      <c r="B799" s="95"/>
      <c r="C799" s="95"/>
      <c r="D799" s="95"/>
      <c r="E799" s="17"/>
      <c r="F799" s="62"/>
    </row>
    <row r="800" spans="1:6" x14ac:dyDescent="0.25">
      <c r="A800" s="17"/>
      <c r="B800" s="95"/>
      <c r="C800" s="95"/>
      <c r="D800" s="95"/>
      <c r="E800" s="17"/>
      <c r="F800" s="62"/>
    </row>
    <row r="801" spans="1:6" x14ac:dyDescent="0.25">
      <c r="A801" s="17"/>
      <c r="B801" s="95"/>
      <c r="C801" s="95"/>
      <c r="D801" s="95"/>
      <c r="E801" s="17"/>
      <c r="F801" s="62"/>
    </row>
    <row r="802" spans="1:6" x14ac:dyDescent="0.25">
      <c r="A802" s="17"/>
      <c r="B802" s="95"/>
      <c r="C802" s="95"/>
      <c r="D802" s="95"/>
      <c r="E802" s="17"/>
      <c r="F802" s="62"/>
    </row>
    <row r="803" spans="1:6" x14ac:dyDescent="0.25">
      <c r="A803" s="17"/>
      <c r="B803" s="95"/>
      <c r="C803" s="95"/>
      <c r="D803" s="95"/>
      <c r="E803" s="17"/>
      <c r="F803" s="62"/>
    </row>
    <row r="804" spans="1:6" x14ac:dyDescent="0.25">
      <c r="A804" s="17"/>
      <c r="B804" s="95"/>
      <c r="C804" s="95"/>
      <c r="D804" s="95"/>
      <c r="E804" s="17"/>
      <c r="F804" s="62"/>
    </row>
    <row r="805" spans="1:6" x14ac:dyDescent="0.25">
      <c r="A805" s="17"/>
      <c r="B805" s="95"/>
      <c r="C805" s="95"/>
      <c r="D805" s="95"/>
      <c r="E805" s="17"/>
      <c r="F805" s="62"/>
    </row>
    <row r="806" spans="1:6" x14ac:dyDescent="0.25">
      <c r="A806" s="17"/>
      <c r="B806" s="95"/>
      <c r="C806" s="95"/>
      <c r="D806" s="95"/>
      <c r="E806" s="17"/>
      <c r="F806" s="62"/>
    </row>
    <row r="807" spans="1:6" x14ac:dyDescent="0.25">
      <c r="A807" s="17"/>
      <c r="B807" s="95"/>
      <c r="C807" s="95"/>
      <c r="D807" s="95"/>
      <c r="E807" s="17"/>
      <c r="F807" s="62"/>
    </row>
    <row r="808" spans="1:6" x14ac:dyDescent="0.25">
      <c r="A808" s="17"/>
      <c r="B808" s="95"/>
      <c r="C808" s="95"/>
      <c r="D808" s="95"/>
      <c r="E808" s="17"/>
      <c r="F808" s="62"/>
    </row>
    <row r="809" spans="1:6" x14ac:dyDescent="0.25">
      <c r="A809" s="17"/>
      <c r="B809" s="95"/>
      <c r="C809" s="95"/>
      <c r="D809" s="95"/>
      <c r="E809" s="17"/>
      <c r="F809" s="62"/>
    </row>
    <row r="810" spans="1:6" x14ac:dyDescent="0.25">
      <c r="A810" s="17"/>
      <c r="B810" s="95"/>
      <c r="C810" s="95"/>
      <c r="D810" s="95"/>
      <c r="E810" s="17"/>
      <c r="F810" s="62"/>
    </row>
    <row r="811" spans="1:6" x14ac:dyDescent="0.25">
      <c r="A811" s="17"/>
      <c r="B811" s="95"/>
      <c r="C811" s="95"/>
      <c r="D811" s="95"/>
      <c r="E811" s="17"/>
      <c r="F811" s="62"/>
    </row>
    <row r="812" spans="1:6" x14ac:dyDescent="0.25">
      <c r="A812" s="17"/>
      <c r="B812" s="95"/>
      <c r="C812" s="95"/>
      <c r="D812" s="95"/>
      <c r="E812" s="17"/>
      <c r="F812" s="62"/>
    </row>
    <row r="813" spans="1:6" x14ac:dyDescent="0.25">
      <c r="A813" s="17"/>
      <c r="B813" s="95"/>
      <c r="C813" s="95"/>
      <c r="D813" s="95"/>
      <c r="E813" s="17"/>
      <c r="F813" s="62"/>
    </row>
    <row r="814" spans="1:6" x14ac:dyDescent="0.25">
      <c r="A814" s="17"/>
      <c r="B814" s="95"/>
      <c r="C814" s="95"/>
      <c r="D814" s="95"/>
      <c r="E814" s="17"/>
      <c r="F814" s="62"/>
    </row>
    <row r="815" spans="1:6" x14ac:dyDescent="0.25">
      <c r="A815" s="17"/>
      <c r="B815" s="95"/>
      <c r="C815" s="95"/>
      <c r="D815" s="95"/>
      <c r="E815" s="17"/>
      <c r="F815" s="62"/>
    </row>
    <row r="816" spans="1:6" x14ac:dyDescent="0.25">
      <c r="A816" s="17"/>
      <c r="B816" s="95"/>
      <c r="C816" s="95"/>
      <c r="D816" s="95"/>
      <c r="E816" s="17"/>
      <c r="F816" s="62"/>
    </row>
    <row r="817" spans="1:6" x14ac:dyDescent="0.25">
      <c r="A817" s="17"/>
      <c r="B817" s="95"/>
      <c r="C817" s="95"/>
      <c r="D817" s="95"/>
      <c r="E817" s="17"/>
      <c r="F817" s="62"/>
    </row>
    <row r="818" spans="1:6" x14ac:dyDescent="0.25">
      <c r="A818" s="17"/>
      <c r="B818" s="95"/>
      <c r="C818" s="95"/>
      <c r="D818" s="95"/>
      <c r="E818" s="17"/>
      <c r="F818" s="62"/>
    </row>
    <row r="819" spans="1:6" x14ac:dyDescent="0.25">
      <c r="A819" s="17"/>
      <c r="B819" s="95"/>
      <c r="C819" s="95"/>
      <c r="D819" s="95"/>
      <c r="E819" s="17"/>
      <c r="F819" s="62"/>
    </row>
    <row r="820" spans="1:6" x14ac:dyDescent="0.25">
      <c r="A820" s="17"/>
      <c r="B820" s="95"/>
      <c r="C820" s="95"/>
      <c r="D820" s="95"/>
      <c r="E820" s="17"/>
      <c r="F820" s="62"/>
    </row>
    <row r="821" spans="1:6" x14ac:dyDescent="0.25">
      <c r="A821" s="17"/>
      <c r="B821" s="95"/>
      <c r="C821" s="95"/>
      <c r="D821" s="95"/>
      <c r="E821" s="17"/>
      <c r="F821" s="62"/>
    </row>
    <row r="822" spans="1:6" x14ac:dyDescent="0.25">
      <c r="A822" s="17"/>
      <c r="B822" s="95"/>
      <c r="C822" s="95"/>
      <c r="D822" s="95"/>
      <c r="E822" s="17"/>
      <c r="F822" s="62"/>
    </row>
    <row r="823" spans="1:6" x14ac:dyDescent="0.25">
      <c r="A823" s="17"/>
      <c r="B823" s="95"/>
      <c r="C823" s="95"/>
      <c r="D823" s="95"/>
      <c r="E823" s="17"/>
      <c r="F823" s="62"/>
    </row>
    <row r="824" spans="1:6" x14ac:dyDescent="0.25">
      <c r="A824" s="17"/>
      <c r="B824" s="95"/>
      <c r="C824" s="95"/>
      <c r="D824" s="95"/>
      <c r="E824" s="17"/>
      <c r="F824" s="62"/>
    </row>
    <row r="825" spans="1:6" x14ac:dyDescent="0.25">
      <c r="A825" s="17"/>
      <c r="B825" s="95"/>
      <c r="C825" s="95"/>
      <c r="D825" s="95"/>
      <c r="E825" s="17"/>
      <c r="F825" s="62"/>
    </row>
    <row r="826" spans="1:6" x14ac:dyDescent="0.25">
      <c r="A826" s="17"/>
      <c r="B826" s="95"/>
      <c r="C826" s="95"/>
      <c r="D826" s="95"/>
      <c r="E826" s="17"/>
      <c r="F826" s="62"/>
    </row>
    <row r="827" spans="1:6" x14ac:dyDescent="0.25">
      <c r="A827" s="17"/>
      <c r="B827" s="95"/>
      <c r="C827" s="95"/>
      <c r="D827" s="95"/>
      <c r="E827" s="17"/>
      <c r="F827" s="62"/>
    </row>
    <row r="828" spans="1:6" x14ac:dyDescent="0.25">
      <c r="A828" s="17"/>
      <c r="B828" s="95"/>
      <c r="C828" s="95"/>
      <c r="D828" s="95"/>
      <c r="E828" s="17"/>
      <c r="F828" s="62"/>
    </row>
    <row r="829" spans="1:6" x14ac:dyDescent="0.25">
      <c r="A829" s="17"/>
      <c r="B829" s="95"/>
      <c r="C829" s="95"/>
      <c r="D829" s="95"/>
      <c r="E829" s="17"/>
      <c r="F829" s="62"/>
    </row>
    <row r="830" spans="1:6" x14ac:dyDescent="0.25">
      <c r="A830" s="17"/>
      <c r="B830" s="95"/>
      <c r="C830" s="95"/>
      <c r="D830" s="95"/>
      <c r="E830" s="17"/>
      <c r="F830" s="62"/>
    </row>
    <row r="831" spans="1:6" x14ac:dyDescent="0.25">
      <c r="A831" s="17"/>
      <c r="B831" s="95"/>
      <c r="C831" s="95"/>
      <c r="D831" s="95"/>
      <c r="E831" s="17"/>
      <c r="F831" s="62"/>
    </row>
    <row r="832" spans="1:6" x14ac:dyDescent="0.25">
      <c r="A832" s="17"/>
      <c r="B832" s="95"/>
      <c r="C832" s="95"/>
      <c r="D832" s="95"/>
      <c r="E832" s="17"/>
      <c r="F832" s="62"/>
    </row>
    <row r="833" spans="1:6" x14ac:dyDescent="0.25">
      <c r="A833" s="17"/>
      <c r="B833" s="95"/>
      <c r="C833" s="95"/>
      <c r="D833" s="95"/>
      <c r="E833" s="17"/>
      <c r="F833" s="62"/>
    </row>
    <row r="834" spans="1:6" x14ac:dyDescent="0.25">
      <c r="A834" s="17"/>
      <c r="B834" s="95"/>
      <c r="C834" s="95"/>
      <c r="D834" s="95"/>
      <c r="E834" s="17"/>
      <c r="F834" s="62"/>
    </row>
    <row r="835" spans="1:6" x14ac:dyDescent="0.25">
      <c r="A835" s="17"/>
      <c r="B835" s="95"/>
      <c r="C835" s="95"/>
      <c r="D835" s="95"/>
      <c r="E835" s="17"/>
      <c r="F835" s="62"/>
    </row>
    <row r="836" spans="1:6" x14ac:dyDescent="0.25">
      <c r="A836" s="17"/>
      <c r="B836" s="95"/>
      <c r="C836" s="95"/>
      <c r="D836" s="95"/>
      <c r="E836" s="17"/>
      <c r="F836" s="62"/>
    </row>
    <row r="837" spans="1:6" x14ac:dyDescent="0.25">
      <c r="A837" s="17"/>
      <c r="B837" s="95"/>
      <c r="C837" s="95"/>
      <c r="D837" s="95"/>
      <c r="E837" s="17"/>
      <c r="F837" s="62"/>
    </row>
    <row r="838" spans="1:6" x14ac:dyDescent="0.25">
      <c r="A838" s="17"/>
      <c r="B838" s="95"/>
      <c r="C838" s="95"/>
      <c r="D838" s="95"/>
      <c r="E838" s="17"/>
      <c r="F838" s="62"/>
    </row>
    <row r="839" spans="1:6" x14ac:dyDescent="0.25">
      <c r="A839" s="17"/>
      <c r="B839" s="95"/>
      <c r="C839" s="95"/>
      <c r="D839" s="95"/>
      <c r="E839" s="17"/>
      <c r="F839" s="62"/>
    </row>
    <row r="840" spans="1:6" x14ac:dyDescent="0.25">
      <c r="A840" s="17"/>
      <c r="B840" s="95"/>
      <c r="C840" s="95"/>
      <c r="D840" s="95"/>
      <c r="E840" s="17"/>
      <c r="F840" s="62"/>
    </row>
    <row r="841" spans="1:6" x14ac:dyDescent="0.25">
      <c r="A841" s="17"/>
      <c r="B841" s="95"/>
      <c r="C841" s="95"/>
      <c r="D841" s="95"/>
      <c r="E841" s="17"/>
      <c r="F841" s="62"/>
    </row>
    <row r="842" spans="1:6" x14ac:dyDescent="0.25">
      <c r="A842" s="17"/>
      <c r="B842" s="95"/>
      <c r="C842" s="95"/>
      <c r="D842" s="95"/>
      <c r="E842" s="17"/>
      <c r="F842" s="62"/>
    </row>
    <row r="843" spans="1:6" x14ac:dyDescent="0.25">
      <c r="A843" s="17"/>
      <c r="B843" s="95"/>
      <c r="C843" s="95"/>
      <c r="D843" s="95"/>
      <c r="E843" s="17"/>
      <c r="F843" s="62"/>
    </row>
    <row r="844" spans="1:6" x14ac:dyDescent="0.25">
      <c r="A844" s="17"/>
      <c r="B844" s="95"/>
      <c r="C844" s="95"/>
      <c r="D844" s="95"/>
      <c r="E844" s="17"/>
      <c r="F844" s="62"/>
    </row>
    <row r="845" spans="1:6" x14ac:dyDescent="0.25">
      <c r="A845" s="17"/>
      <c r="B845" s="95"/>
      <c r="C845" s="95"/>
      <c r="D845" s="95"/>
      <c r="E845" s="17"/>
      <c r="F845" s="62"/>
    </row>
    <row r="846" spans="1:6" x14ac:dyDescent="0.25">
      <c r="A846" s="17"/>
      <c r="B846" s="95"/>
      <c r="C846" s="95"/>
      <c r="D846" s="95"/>
      <c r="E846" s="17"/>
      <c r="F846" s="62"/>
    </row>
    <row r="847" spans="1:6" x14ac:dyDescent="0.25">
      <c r="A847" s="17"/>
      <c r="B847" s="95"/>
      <c r="C847" s="95"/>
      <c r="D847" s="95"/>
      <c r="E847" s="17"/>
      <c r="F847" s="62"/>
    </row>
    <row r="848" spans="1:6" x14ac:dyDescent="0.25">
      <c r="A848" s="17"/>
      <c r="B848" s="95"/>
      <c r="C848" s="95"/>
      <c r="D848" s="95"/>
      <c r="E848" s="17"/>
      <c r="F848" s="62"/>
    </row>
    <row r="849" spans="1:6" x14ac:dyDescent="0.25">
      <c r="A849" s="17"/>
      <c r="B849" s="95"/>
      <c r="C849" s="95"/>
      <c r="D849" s="95"/>
      <c r="E849" s="17"/>
      <c r="F849" s="62"/>
    </row>
    <row r="850" spans="1:6" x14ac:dyDescent="0.25">
      <c r="A850" s="17"/>
      <c r="B850" s="95"/>
      <c r="C850" s="95"/>
      <c r="D850" s="95"/>
      <c r="E850" s="17"/>
      <c r="F850" s="62"/>
    </row>
    <row r="851" spans="1:6" x14ac:dyDescent="0.25">
      <c r="A851" s="17"/>
      <c r="B851" s="95"/>
      <c r="C851" s="95"/>
      <c r="D851" s="95"/>
      <c r="E851" s="17"/>
      <c r="F851" s="62"/>
    </row>
    <row r="852" spans="1:6" x14ac:dyDescent="0.25">
      <c r="A852" s="17"/>
      <c r="B852" s="95"/>
      <c r="C852" s="95"/>
      <c r="D852" s="95"/>
      <c r="E852" s="17"/>
      <c r="F852" s="62"/>
    </row>
    <row r="853" spans="1:6" x14ac:dyDescent="0.25">
      <c r="A853" s="17"/>
      <c r="B853" s="95"/>
      <c r="C853" s="95"/>
      <c r="D853" s="95"/>
      <c r="E853" s="17"/>
      <c r="F853" s="62"/>
    </row>
    <row r="854" spans="1:6" x14ac:dyDescent="0.25">
      <c r="A854" s="17"/>
      <c r="B854" s="95"/>
      <c r="C854" s="95"/>
      <c r="D854" s="95"/>
      <c r="E854" s="17"/>
      <c r="F854" s="62"/>
    </row>
    <row r="855" spans="1:6" x14ac:dyDescent="0.25">
      <c r="A855" s="17"/>
      <c r="B855" s="95"/>
      <c r="C855" s="95"/>
      <c r="D855" s="95"/>
      <c r="E855" s="17"/>
      <c r="F855" s="62"/>
    </row>
    <row r="856" spans="1:6" x14ac:dyDescent="0.25">
      <c r="A856" s="17"/>
      <c r="B856" s="95"/>
      <c r="C856" s="95"/>
      <c r="D856" s="95"/>
      <c r="E856" s="17"/>
      <c r="F856" s="62"/>
    </row>
    <row r="857" spans="1:6" x14ac:dyDescent="0.25">
      <c r="A857" s="17"/>
      <c r="B857" s="95"/>
      <c r="C857" s="95"/>
      <c r="D857" s="95"/>
      <c r="E857" s="17"/>
      <c r="F857" s="62"/>
    </row>
    <row r="858" spans="1:6" x14ac:dyDescent="0.25">
      <c r="A858" s="17"/>
      <c r="B858" s="95"/>
      <c r="C858" s="95"/>
      <c r="D858" s="95"/>
      <c r="E858" s="17"/>
      <c r="F858" s="62"/>
    </row>
    <row r="859" spans="1:6" x14ac:dyDescent="0.25">
      <c r="A859" s="17"/>
      <c r="B859" s="95"/>
      <c r="C859" s="95"/>
      <c r="D859" s="95"/>
      <c r="E859" s="17"/>
      <c r="F859" s="62"/>
    </row>
    <row r="860" spans="1:6" x14ac:dyDescent="0.25">
      <c r="A860" s="17"/>
      <c r="B860" s="95"/>
      <c r="C860" s="95"/>
      <c r="D860" s="95"/>
      <c r="E860" s="17"/>
      <c r="F860" s="62"/>
    </row>
    <row r="861" spans="1:6" x14ac:dyDescent="0.25">
      <c r="A861" s="17"/>
      <c r="B861" s="95"/>
      <c r="C861" s="95"/>
      <c r="D861" s="95"/>
      <c r="E861" s="17"/>
      <c r="F861" s="62"/>
    </row>
    <row r="862" spans="1:6" x14ac:dyDescent="0.25">
      <c r="A862" s="17"/>
      <c r="B862" s="95"/>
      <c r="C862" s="95"/>
      <c r="D862" s="95"/>
      <c r="E862" s="17"/>
      <c r="F862" s="62"/>
    </row>
    <row r="863" spans="1:6" x14ac:dyDescent="0.25">
      <c r="A863" s="17"/>
      <c r="B863" s="95"/>
      <c r="C863" s="95"/>
      <c r="D863" s="95"/>
      <c r="E863" s="17"/>
      <c r="F863" s="62"/>
    </row>
    <row r="864" spans="1:6" x14ac:dyDescent="0.25">
      <c r="A864" s="17"/>
      <c r="B864" s="95"/>
      <c r="C864" s="95"/>
      <c r="D864" s="95"/>
      <c r="E864" s="17"/>
      <c r="F864" s="62"/>
    </row>
    <row r="865" spans="1:6" x14ac:dyDescent="0.25">
      <c r="A865" s="17"/>
      <c r="B865" s="95"/>
      <c r="C865" s="95"/>
      <c r="D865" s="95"/>
      <c r="E865" s="17"/>
      <c r="F865" s="62"/>
    </row>
    <row r="866" spans="1:6" x14ac:dyDescent="0.25">
      <c r="A866" s="17"/>
      <c r="B866" s="95"/>
      <c r="C866" s="95"/>
      <c r="D866" s="95"/>
      <c r="E866" s="17"/>
      <c r="F866" s="62"/>
    </row>
    <row r="867" spans="1:6" x14ac:dyDescent="0.25">
      <c r="A867" s="17"/>
      <c r="B867" s="95"/>
      <c r="C867" s="95"/>
      <c r="D867" s="95"/>
      <c r="E867" s="17"/>
      <c r="F867" s="62"/>
    </row>
    <row r="868" spans="1:6" x14ac:dyDescent="0.25">
      <c r="A868" s="17"/>
      <c r="B868" s="95"/>
      <c r="C868" s="95"/>
      <c r="D868" s="95"/>
      <c r="E868" s="17"/>
      <c r="F868" s="62"/>
    </row>
    <row r="869" spans="1:6" x14ac:dyDescent="0.25">
      <c r="A869" s="17"/>
      <c r="B869" s="95"/>
      <c r="C869" s="95"/>
      <c r="D869" s="95"/>
      <c r="E869" s="17"/>
      <c r="F869" s="62"/>
    </row>
    <row r="870" spans="1:6" x14ac:dyDescent="0.25">
      <c r="A870" s="17"/>
      <c r="B870" s="95"/>
      <c r="C870" s="95"/>
      <c r="D870" s="95"/>
      <c r="E870" s="17"/>
      <c r="F870" s="62"/>
    </row>
    <row r="871" spans="1:6" x14ac:dyDescent="0.25">
      <c r="A871" s="17"/>
      <c r="B871" s="95"/>
      <c r="C871" s="95"/>
      <c r="D871" s="95"/>
      <c r="E871" s="17"/>
      <c r="F871" s="62"/>
    </row>
    <row r="872" spans="1:6" x14ac:dyDescent="0.25">
      <c r="A872" s="17"/>
      <c r="B872" s="95"/>
      <c r="C872" s="95"/>
      <c r="D872" s="95"/>
      <c r="E872" s="17"/>
      <c r="F872" s="62"/>
    </row>
    <row r="873" spans="1:6" x14ac:dyDescent="0.25">
      <c r="A873" s="17"/>
      <c r="B873" s="95"/>
      <c r="C873" s="95"/>
      <c r="D873" s="95"/>
      <c r="E873" s="17"/>
      <c r="F873" s="62"/>
    </row>
    <row r="874" spans="1:6" x14ac:dyDescent="0.25">
      <c r="A874" s="17"/>
      <c r="B874" s="95"/>
      <c r="C874" s="95"/>
      <c r="D874" s="95"/>
      <c r="E874" s="17"/>
      <c r="F874" s="62"/>
    </row>
    <row r="875" spans="1:6" x14ac:dyDescent="0.25">
      <c r="A875" s="17"/>
      <c r="B875" s="95"/>
      <c r="C875" s="95"/>
      <c r="D875" s="95"/>
      <c r="E875" s="17"/>
      <c r="F875" s="62"/>
    </row>
    <row r="876" spans="1:6" x14ac:dyDescent="0.25">
      <c r="A876" s="17"/>
      <c r="B876" s="95"/>
      <c r="C876" s="95"/>
      <c r="D876" s="95"/>
      <c r="E876" s="17"/>
      <c r="F876" s="62"/>
    </row>
    <row r="877" spans="1:6" x14ac:dyDescent="0.25">
      <c r="A877" s="17"/>
      <c r="B877" s="95"/>
      <c r="C877" s="95"/>
      <c r="D877" s="95"/>
      <c r="E877" s="17"/>
      <c r="F877" s="62"/>
    </row>
    <row r="878" spans="1:6" x14ac:dyDescent="0.25">
      <c r="A878" s="17"/>
      <c r="B878" s="95"/>
      <c r="C878" s="95"/>
      <c r="D878" s="95"/>
      <c r="E878" s="17"/>
      <c r="F878" s="62"/>
    </row>
    <row r="879" spans="1:6" x14ac:dyDescent="0.25">
      <c r="A879" s="17"/>
      <c r="B879" s="95"/>
      <c r="C879" s="95"/>
      <c r="D879" s="95"/>
      <c r="E879" s="17"/>
      <c r="F879" s="62"/>
    </row>
    <row r="880" spans="1:6" x14ac:dyDescent="0.25">
      <c r="A880" s="17"/>
      <c r="B880" s="95"/>
      <c r="C880" s="95"/>
      <c r="D880" s="95"/>
      <c r="E880" s="17"/>
      <c r="F880" s="62"/>
    </row>
    <row r="881" spans="1:6" x14ac:dyDescent="0.25">
      <c r="A881" s="17"/>
      <c r="B881" s="95"/>
      <c r="C881" s="95"/>
      <c r="D881" s="95"/>
      <c r="E881" s="17"/>
      <c r="F881" s="62"/>
    </row>
    <row r="882" spans="1:6" x14ac:dyDescent="0.25">
      <c r="A882" s="17"/>
      <c r="B882" s="95"/>
      <c r="C882" s="95"/>
      <c r="D882" s="95"/>
      <c r="E882" s="17"/>
      <c r="F882" s="62"/>
    </row>
    <row r="883" spans="1:6" x14ac:dyDescent="0.25">
      <c r="A883" s="17"/>
      <c r="B883" s="95"/>
      <c r="C883" s="95"/>
      <c r="D883" s="95"/>
      <c r="E883" s="17"/>
      <c r="F883" s="62"/>
    </row>
    <row r="884" spans="1:6" x14ac:dyDescent="0.25">
      <c r="A884" s="17"/>
      <c r="B884" s="95"/>
      <c r="C884" s="95"/>
      <c r="D884" s="95"/>
      <c r="E884" s="17"/>
      <c r="F884" s="62"/>
    </row>
    <row r="885" spans="1:6" x14ac:dyDescent="0.25">
      <c r="A885" s="17"/>
      <c r="B885" s="95"/>
      <c r="C885" s="95"/>
      <c r="D885" s="95"/>
      <c r="E885" s="17"/>
      <c r="F885" s="62"/>
    </row>
    <row r="886" spans="1:6" x14ac:dyDescent="0.25">
      <c r="A886" s="17"/>
      <c r="B886" s="95"/>
      <c r="C886" s="95"/>
      <c r="D886" s="95"/>
      <c r="E886" s="17"/>
      <c r="F886" s="62"/>
    </row>
    <row r="887" spans="1:6" x14ac:dyDescent="0.25">
      <c r="A887" s="17"/>
      <c r="B887" s="95"/>
      <c r="C887" s="95"/>
      <c r="D887" s="95"/>
      <c r="E887" s="17"/>
      <c r="F887" s="62"/>
    </row>
    <row r="888" spans="1:6" x14ac:dyDescent="0.25">
      <c r="A888" s="17"/>
      <c r="B888" s="95"/>
      <c r="C888" s="95"/>
      <c r="D888" s="95"/>
      <c r="E888" s="17"/>
      <c r="F888" s="62"/>
    </row>
    <row r="889" spans="1:6" x14ac:dyDescent="0.25">
      <c r="A889" s="17"/>
      <c r="B889" s="95"/>
      <c r="C889" s="95"/>
      <c r="D889" s="95"/>
      <c r="E889" s="17"/>
      <c r="F889" s="62"/>
    </row>
    <row r="890" spans="1:6" x14ac:dyDescent="0.25">
      <c r="A890" s="17"/>
      <c r="B890" s="95"/>
      <c r="C890" s="95"/>
      <c r="D890" s="95"/>
      <c r="E890" s="17"/>
      <c r="F890" s="62"/>
    </row>
    <row r="891" spans="1:6" x14ac:dyDescent="0.25">
      <c r="A891" s="17"/>
      <c r="B891" s="95"/>
      <c r="C891" s="95"/>
      <c r="D891" s="95"/>
      <c r="E891" s="17"/>
      <c r="F891" s="62"/>
    </row>
    <row r="892" spans="1:6" x14ac:dyDescent="0.25">
      <c r="A892" s="17"/>
      <c r="B892" s="95"/>
      <c r="C892" s="95"/>
      <c r="D892" s="95"/>
      <c r="E892" s="17"/>
      <c r="F892" s="62"/>
    </row>
    <row r="893" spans="1:6" x14ac:dyDescent="0.25">
      <c r="A893" s="17"/>
      <c r="B893" s="95"/>
      <c r="C893" s="95"/>
      <c r="D893" s="95"/>
      <c r="E893" s="17"/>
      <c r="F893" s="62"/>
    </row>
    <row r="894" spans="1:6" x14ac:dyDescent="0.25">
      <c r="A894" s="17"/>
      <c r="B894" s="95"/>
      <c r="C894" s="95"/>
      <c r="D894" s="95"/>
      <c r="E894" s="17"/>
      <c r="F894" s="62"/>
    </row>
    <row r="895" spans="1:6" x14ac:dyDescent="0.25">
      <c r="A895" s="17"/>
      <c r="B895" s="95"/>
      <c r="C895" s="95"/>
      <c r="D895" s="95"/>
      <c r="E895" s="17"/>
      <c r="F895" s="62"/>
    </row>
    <row r="896" spans="1:6" x14ac:dyDescent="0.25">
      <c r="A896" s="17"/>
      <c r="B896" s="95"/>
      <c r="C896" s="95"/>
      <c r="D896" s="95"/>
      <c r="E896" s="17"/>
      <c r="F896" s="62"/>
    </row>
    <row r="897" spans="1:6" x14ac:dyDescent="0.25">
      <c r="A897" s="17"/>
      <c r="B897" s="95"/>
      <c r="C897" s="95"/>
      <c r="D897" s="95"/>
      <c r="E897" s="17"/>
      <c r="F897" s="62"/>
    </row>
    <row r="898" spans="1:6" x14ac:dyDescent="0.25">
      <c r="A898" s="17"/>
      <c r="B898" s="95"/>
      <c r="C898" s="95"/>
      <c r="D898" s="95"/>
      <c r="E898" s="17"/>
      <c r="F898" s="62"/>
    </row>
    <row r="899" spans="1:6" x14ac:dyDescent="0.25">
      <c r="A899" s="17"/>
      <c r="B899" s="95"/>
      <c r="C899" s="95"/>
      <c r="D899" s="95"/>
      <c r="E899" s="17"/>
      <c r="F899" s="62"/>
    </row>
    <row r="900" spans="1:6" x14ac:dyDescent="0.25">
      <c r="A900" s="17"/>
      <c r="B900" s="95"/>
      <c r="C900" s="95"/>
      <c r="D900" s="95"/>
      <c r="E900" s="17"/>
      <c r="F900" s="62"/>
    </row>
    <row r="901" spans="1:6" x14ac:dyDescent="0.25">
      <c r="A901" s="17"/>
      <c r="B901" s="95"/>
      <c r="C901" s="95"/>
      <c r="D901" s="95"/>
      <c r="E901" s="17"/>
      <c r="F901" s="62"/>
    </row>
    <row r="902" spans="1:6" x14ac:dyDescent="0.25">
      <c r="A902" s="17"/>
      <c r="B902" s="95"/>
      <c r="C902" s="95"/>
      <c r="D902" s="95"/>
      <c r="E902" s="17"/>
      <c r="F902" s="62"/>
    </row>
    <row r="903" spans="1:6" x14ac:dyDescent="0.25">
      <c r="A903" s="17"/>
      <c r="B903" s="95"/>
      <c r="C903" s="95"/>
      <c r="D903" s="95"/>
      <c r="E903" s="17"/>
      <c r="F903" s="62"/>
    </row>
    <row r="904" spans="1:6" x14ac:dyDescent="0.25">
      <c r="A904" s="17"/>
      <c r="B904" s="95"/>
      <c r="C904" s="95"/>
      <c r="D904" s="95"/>
      <c r="E904" s="17"/>
      <c r="F904" s="62"/>
    </row>
    <row r="905" spans="1:6" x14ac:dyDescent="0.25">
      <c r="A905" s="17"/>
      <c r="B905" s="95"/>
      <c r="C905" s="95"/>
      <c r="D905" s="95"/>
      <c r="E905" s="17"/>
      <c r="F905" s="62"/>
    </row>
    <row r="906" spans="1:6" x14ac:dyDescent="0.25">
      <c r="A906" s="17"/>
      <c r="B906" s="95"/>
      <c r="C906" s="95"/>
      <c r="D906" s="95"/>
      <c r="E906" s="17"/>
      <c r="F906" s="62"/>
    </row>
    <row r="907" spans="1:6" x14ac:dyDescent="0.25">
      <c r="A907" s="17"/>
      <c r="B907" s="95"/>
      <c r="C907" s="95"/>
      <c r="D907" s="95"/>
      <c r="E907" s="17"/>
      <c r="F907" s="62"/>
    </row>
    <row r="908" spans="1:6" x14ac:dyDescent="0.25">
      <c r="A908" s="17"/>
      <c r="B908" s="95"/>
      <c r="C908" s="95"/>
      <c r="D908" s="95"/>
      <c r="E908" s="17"/>
      <c r="F908" s="62"/>
    </row>
    <row r="909" spans="1:6" x14ac:dyDescent="0.25">
      <c r="A909" s="17"/>
      <c r="B909" s="95"/>
      <c r="C909" s="95"/>
      <c r="D909" s="95"/>
      <c r="E909" s="17"/>
      <c r="F909" s="62"/>
    </row>
    <row r="910" spans="1:6" x14ac:dyDescent="0.25">
      <c r="A910" s="17"/>
      <c r="B910" s="95"/>
      <c r="C910" s="95"/>
      <c r="D910" s="95"/>
      <c r="E910" s="17"/>
      <c r="F910" s="62"/>
    </row>
    <row r="911" spans="1:6" x14ac:dyDescent="0.25">
      <c r="A911" s="17"/>
      <c r="B911" s="95"/>
      <c r="C911" s="95"/>
      <c r="D911" s="95"/>
      <c r="E911" s="17"/>
      <c r="F911" s="62"/>
    </row>
    <row r="912" spans="1:6" x14ac:dyDescent="0.25">
      <c r="A912" s="17"/>
      <c r="B912" s="95"/>
      <c r="C912" s="95"/>
      <c r="D912" s="95"/>
      <c r="E912" s="17"/>
      <c r="F912" s="62"/>
    </row>
    <row r="913" spans="1:6" x14ac:dyDescent="0.25">
      <c r="A913" s="17"/>
      <c r="B913" s="95"/>
      <c r="C913" s="95"/>
      <c r="D913" s="95"/>
      <c r="E913" s="17"/>
      <c r="F913" s="62"/>
    </row>
    <row r="914" spans="1:6" x14ac:dyDescent="0.25">
      <c r="A914" s="17"/>
      <c r="B914" s="95"/>
      <c r="C914" s="95"/>
      <c r="D914" s="95"/>
      <c r="E914" s="17"/>
      <c r="F914" s="62"/>
    </row>
    <row r="915" spans="1:6" x14ac:dyDescent="0.25">
      <c r="A915" s="17"/>
      <c r="B915" s="95"/>
      <c r="C915" s="95"/>
      <c r="D915" s="95"/>
      <c r="E915" s="17"/>
      <c r="F915" s="62"/>
    </row>
    <row r="916" spans="1:6" x14ac:dyDescent="0.25">
      <c r="A916" s="17"/>
      <c r="B916" s="95"/>
      <c r="C916" s="95"/>
      <c r="D916" s="95"/>
      <c r="E916" s="17"/>
      <c r="F916" s="62"/>
    </row>
    <row r="917" spans="1:6" x14ac:dyDescent="0.25">
      <c r="A917" s="17"/>
      <c r="B917" s="95"/>
      <c r="C917" s="95"/>
      <c r="D917" s="95"/>
      <c r="E917" s="17"/>
      <c r="F917" s="62"/>
    </row>
    <row r="918" spans="1:6" x14ac:dyDescent="0.25">
      <c r="A918" s="17"/>
      <c r="B918" s="95"/>
      <c r="C918" s="95"/>
      <c r="D918" s="95"/>
      <c r="E918" s="17"/>
      <c r="F918" s="62"/>
    </row>
    <row r="919" spans="1:6" x14ac:dyDescent="0.25">
      <c r="A919" s="17"/>
      <c r="B919" s="95"/>
      <c r="C919" s="95"/>
      <c r="D919" s="95"/>
      <c r="E919" s="17"/>
      <c r="F919" s="62"/>
    </row>
    <row r="920" spans="1:6" x14ac:dyDescent="0.25">
      <c r="A920" s="17"/>
      <c r="B920" s="95"/>
      <c r="C920" s="95"/>
      <c r="D920" s="95"/>
      <c r="E920" s="17"/>
      <c r="F920" s="62"/>
    </row>
  </sheetData>
  <pageMargins left="0.7" right="0.7" top="0.75" bottom="0.75" header="0.3" footer="0.3"/>
  <pageSetup scale="10" fitToWidth="0"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41"/>
  <sheetViews>
    <sheetView workbookViewId="0">
      <selection activeCell="B40" sqref="B40"/>
    </sheetView>
  </sheetViews>
  <sheetFormatPr defaultRowHeight="15" x14ac:dyDescent="0.25"/>
  <cols>
    <col min="1" max="1" width="14.85546875" customWidth="1"/>
  </cols>
  <sheetData>
    <row r="2" spans="1:2" ht="27" customHeight="1" x14ac:dyDescent="0.25">
      <c r="A2" s="68" t="s">
        <v>0</v>
      </c>
      <c r="B2" s="68" t="s">
        <v>135</v>
      </c>
    </row>
    <row r="3" spans="1:2" x14ac:dyDescent="0.25">
      <c r="A3" s="69">
        <v>43524</v>
      </c>
      <c r="B3" s="70">
        <v>210</v>
      </c>
    </row>
    <row r="4" spans="1:2" x14ac:dyDescent="0.25">
      <c r="A4" s="69">
        <v>43536</v>
      </c>
      <c r="B4" s="70">
        <v>394</v>
      </c>
    </row>
    <row r="5" spans="1:2" x14ac:dyDescent="0.25">
      <c r="A5" s="69">
        <v>43555</v>
      </c>
      <c r="B5" s="70">
        <v>413</v>
      </c>
    </row>
    <row r="6" spans="1:2" x14ac:dyDescent="0.25">
      <c r="A6" s="69">
        <v>43571</v>
      </c>
      <c r="B6" s="70">
        <v>434</v>
      </c>
    </row>
    <row r="7" spans="1:2" x14ac:dyDescent="0.25">
      <c r="A7" s="69">
        <v>43587</v>
      </c>
      <c r="B7" s="70">
        <v>452</v>
      </c>
    </row>
    <row r="8" spans="1:2" x14ac:dyDescent="0.25">
      <c r="A8" s="69">
        <v>43602</v>
      </c>
      <c r="B8" s="70">
        <v>464</v>
      </c>
    </row>
    <row r="9" spans="1:2" x14ac:dyDescent="0.25">
      <c r="A9" s="69">
        <v>43658</v>
      </c>
      <c r="B9" s="70">
        <v>511</v>
      </c>
    </row>
    <row r="10" spans="1:2" x14ac:dyDescent="0.25">
      <c r="A10" s="69">
        <v>43682</v>
      </c>
      <c r="B10" s="70">
        <v>540</v>
      </c>
    </row>
    <row r="11" spans="1:2" x14ac:dyDescent="0.25">
      <c r="A11" s="69">
        <v>43712</v>
      </c>
      <c r="B11" s="88">
        <v>562</v>
      </c>
    </row>
    <row r="12" spans="1:2" x14ac:dyDescent="0.25">
      <c r="A12" s="69">
        <v>43742</v>
      </c>
      <c r="B12" s="88">
        <v>585</v>
      </c>
    </row>
    <row r="13" spans="1:2" x14ac:dyDescent="0.25">
      <c r="A13" s="69">
        <v>43763</v>
      </c>
      <c r="B13" s="88">
        <v>615</v>
      </c>
    </row>
    <row r="14" spans="1:2" x14ac:dyDescent="0.25">
      <c r="A14" s="69">
        <v>43799</v>
      </c>
      <c r="B14" s="88">
        <v>664</v>
      </c>
    </row>
    <row r="15" spans="1:2" x14ac:dyDescent="0.25">
      <c r="A15" s="69">
        <v>43830</v>
      </c>
      <c r="B15" s="70">
        <v>1023</v>
      </c>
    </row>
    <row r="16" spans="1:2" x14ac:dyDescent="0.25">
      <c r="A16" s="69">
        <v>43861</v>
      </c>
      <c r="B16" s="70">
        <v>1332</v>
      </c>
    </row>
    <row r="17" spans="1:2" x14ac:dyDescent="0.25">
      <c r="A17" s="69">
        <v>43890</v>
      </c>
      <c r="B17" s="70">
        <v>1414</v>
      </c>
    </row>
    <row r="18" spans="1:2" x14ac:dyDescent="0.25">
      <c r="A18" s="69">
        <v>43921</v>
      </c>
      <c r="B18" s="70">
        <v>1462</v>
      </c>
    </row>
    <row r="19" spans="1:2" x14ac:dyDescent="0.25">
      <c r="A19" s="69">
        <v>43951</v>
      </c>
      <c r="B19" s="88">
        <v>1512</v>
      </c>
    </row>
    <row r="20" spans="1:2" x14ac:dyDescent="0.25">
      <c r="A20" s="69">
        <v>43981</v>
      </c>
      <c r="B20" s="88">
        <v>1675</v>
      </c>
    </row>
    <row r="21" spans="1:2" x14ac:dyDescent="0.25">
      <c r="A21" s="69">
        <v>44012</v>
      </c>
      <c r="B21" s="70">
        <v>1740</v>
      </c>
    </row>
    <row r="22" spans="1:2" x14ac:dyDescent="0.25">
      <c r="A22" s="69">
        <v>44043</v>
      </c>
      <c r="B22" s="70">
        <v>1857</v>
      </c>
    </row>
    <row r="23" spans="1:2" x14ac:dyDescent="0.25">
      <c r="A23" s="69">
        <v>44074</v>
      </c>
      <c r="B23" s="70">
        <v>1969</v>
      </c>
    </row>
    <row r="24" spans="1:2" x14ac:dyDescent="0.25">
      <c r="A24" s="69">
        <v>44104</v>
      </c>
      <c r="B24" s="70">
        <v>2149</v>
      </c>
    </row>
    <row r="25" spans="1:2" x14ac:dyDescent="0.25">
      <c r="A25" s="69">
        <v>44135</v>
      </c>
      <c r="B25" s="70">
        <v>2235</v>
      </c>
    </row>
    <row r="26" spans="1:2" x14ac:dyDescent="0.25">
      <c r="A26" s="69">
        <v>44165</v>
      </c>
      <c r="B26" s="70">
        <v>2273</v>
      </c>
    </row>
    <row r="27" spans="1:2" x14ac:dyDescent="0.25">
      <c r="A27" s="69">
        <v>44196</v>
      </c>
      <c r="B27" s="70">
        <v>2289</v>
      </c>
    </row>
    <row r="28" spans="1:2" x14ac:dyDescent="0.25">
      <c r="A28" s="69">
        <v>44227</v>
      </c>
      <c r="B28" s="70">
        <v>2365</v>
      </c>
    </row>
    <row r="29" spans="1:2" x14ac:dyDescent="0.25">
      <c r="A29" s="69">
        <v>44255</v>
      </c>
      <c r="B29" s="70">
        <v>2426</v>
      </c>
    </row>
    <row r="30" spans="1:2" x14ac:dyDescent="0.25">
      <c r="A30" s="69">
        <v>44286</v>
      </c>
      <c r="B30" s="70">
        <v>2471</v>
      </c>
    </row>
    <row r="31" spans="1:2" x14ac:dyDescent="0.25">
      <c r="A31" s="69">
        <v>44316</v>
      </c>
      <c r="B31" s="70">
        <v>2582</v>
      </c>
    </row>
    <row r="32" spans="1:2" x14ac:dyDescent="0.25">
      <c r="A32" s="69">
        <v>44347</v>
      </c>
      <c r="B32" s="70">
        <v>2637</v>
      </c>
    </row>
    <row r="33" spans="1:2" x14ac:dyDescent="0.25">
      <c r="A33" s="69">
        <v>44377</v>
      </c>
      <c r="B33" s="70">
        <v>2640</v>
      </c>
    </row>
    <row r="34" spans="1:2" x14ac:dyDescent="0.25">
      <c r="A34" s="69">
        <v>44408</v>
      </c>
      <c r="B34" s="70">
        <v>2674</v>
      </c>
    </row>
    <row r="35" spans="1:2" x14ac:dyDescent="0.25">
      <c r="A35" s="69">
        <v>44439</v>
      </c>
      <c r="B35" s="70">
        <v>2694</v>
      </c>
    </row>
    <row r="36" spans="1:2" x14ac:dyDescent="0.25">
      <c r="A36" s="69">
        <v>44469</v>
      </c>
      <c r="B36" s="70">
        <v>2730</v>
      </c>
    </row>
    <row r="37" spans="1:2" x14ac:dyDescent="0.25">
      <c r="A37" s="69">
        <v>44500</v>
      </c>
      <c r="B37" s="70">
        <v>2773</v>
      </c>
    </row>
    <row r="38" spans="1:2" x14ac:dyDescent="0.25">
      <c r="A38" s="69">
        <v>44530</v>
      </c>
      <c r="B38" s="70">
        <v>2872</v>
      </c>
    </row>
    <row r="39" spans="1:2" x14ac:dyDescent="0.25">
      <c r="A39" s="69">
        <v>44561</v>
      </c>
      <c r="B39" s="70">
        <v>2894</v>
      </c>
    </row>
    <row r="40" spans="1:2" x14ac:dyDescent="0.25">
      <c r="A40" s="69">
        <v>44592</v>
      </c>
      <c r="B40" s="70">
        <v>2904</v>
      </c>
    </row>
    <row r="41" spans="1:2" x14ac:dyDescent="0.25">
      <c r="A41" s="69">
        <v>44620</v>
      </c>
      <c r="B41" s="7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00"/>
  <sheetViews>
    <sheetView topLeftCell="A58" workbookViewId="0">
      <selection activeCell="I72" sqref="I72"/>
    </sheetView>
  </sheetViews>
  <sheetFormatPr defaultRowHeight="15" x14ac:dyDescent="0.25"/>
  <cols>
    <col min="1" max="1" width="7.140625" customWidth="1"/>
    <col min="2" max="2" width="13.85546875" style="1" customWidth="1"/>
    <col min="3" max="3" width="17.140625" customWidth="1"/>
    <col min="4" max="4" width="14.140625" customWidth="1"/>
    <col min="5" max="5" width="9.42578125" style="2" customWidth="1"/>
    <col min="6" max="6" width="12" customWidth="1"/>
    <col min="7" max="7" width="66.42578125" style="9" customWidth="1"/>
    <col min="8" max="8" width="11.42578125" style="9" customWidth="1"/>
    <col min="9" max="9" width="89.140625" style="9" customWidth="1"/>
  </cols>
  <sheetData>
    <row r="1" spans="2:9" x14ac:dyDescent="0.25">
      <c r="B1" s="12" t="s">
        <v>82</v>
      </c>
    </row>
    <row r="2" spans="2:9" ht="29.25" customHeight="1" x14ac:dyDescent="0.25">
      <c r="B2" s="16" t="s">
        <v>0</v>
      </c>
      <c r="C2" s="16" t="s">
        <v>18</v>
      </c>
      <c r="D2" s="16" t="s">
        <v>11</v>
      </c>
      <c r="E2" s="16" t="s">
        <v>162</v>
      </c>
      <c r="F2" s="16" t="s">
        <v>20</v>
      </c>
      <c r="G2" s="16" t="s">
        <v>2</v>
      </c>
      <c r="H2" s="16" t="s">
        <v>161</v>
      </c>
      <c r="I2" s="16" t="s">
        <v>12</v>
      </c>
    </row>
    <row r="3" spans="2:9" s="11" customFormat="1" ht="57.6" customHeight="1" x14ac:dyDescent="0.2">
      <c r="B3" s="20">
        <v>43503</v>
      </c>
      <c r="C3" s="20" t="s">
        <v>86</v>
      </c>
      <c r="D3" s="60" t="s">
        <v>101</v>
      </c>
      <c r="E3" s="60" t="s">
        <v>163</v>
      </c>
      <c r="F3" s="22"/>
      <c r="G3" s="59" t="s">
        <v>88</v>
      </c>
      <c r="H3" s="59" t="s">
        <v>28</v>
      </c>
      <c r="I3" s="20" t="s">
        <v>87</v>
      </c>
    </row>
    <row r="4" spans="2:9" s="11" customFormat="1" ht="40.35" customHeight="1" x14ac:dyDescent="0.2">
      <c r="B4" s="20">
        <v>43508</v>
      </c>
      <c r="C4" s="20" t="s">
        <v>143</v>
      </c>
      <c r="D4" s="60" t="s">
        <v>144</v>
      </c>
      <c r="E4" s="60" t="s">
        <v>163</v>
      </c>
      <c r="F4" s="22"/>
      <c r="G4" s="59" t="s">
        <v>145</v>
      </c>
      <c r="H4" s="59" t="s">
        <v>28</v>
      </c>
      <c r="I4" s="20" t="s">
        <v>94</v>
      </c>
    </row>
    <row r="5" spans="2:9" s="11" customFormat="1" ht="30" customHeight="1" x14ac:dyDescent="0.2">
      <c r="B5" s="20">
        <v>43509</v>
      </c>
      <c r="C5" s="20" t="s">
        <v>89</v>
      </c>
      <c r="D5" s="60" t="s">
        <v>14</v>
      </c>
      <c r="E5" s="60" t="s">
        <v>163</v>
      </c>
      <c r="F5" s="22" t="s">
        <v>90</v>
      </c>
      <c r="G5" s="58" t="s">
        <v>91</v>
      </c>
      <c r="H5" s="59" t="s">
        <v>28</v>
      </c>
      <c r="I5" s="20" t="s">
        <v>92</v>
      </c>
    </row>
    <row r="6" spans="2:9" s="11" customFormat="1" ht="30" customHeight="1" x14ac:dyDescent="0.2">
      <c r="B6" s="20">
        <v>43511</v>
      </c>
      <c r="C6" s="20" t="s">
        <v>89</v>
      </c>
      <c r="D6" s="60" t="s">
        <v>14</v>
      </c>
      <c r="E6" s="60" t="s">
        <v>163</v>
      </c>
      <c r="F6" s="22"/>
      <c r="G6" s="58" t="s">
        <v>93</v>
      </c>
      <c r="H6" s="59" t="s">
        <v>28</v>
      </c>
      <c r="I6" s="20" t="s">
        <v>94</v>
      </c>
    </row>
    <row r="7" spans="2:9" s="11" customFormat="1" ht="30" customHeight="1" x14ac:dyDescent="0.2">
      <c r="B7" s="20">
        <v>43511</v>
      </c>
      <c r="C7" s="20" t="s">
        <v>95</v>
      </c>
      <c r="D7" s="60" t="s">
        <v>96</v>
      </c>
      <c r="E7" s="60" t="s">
        <v>164</v>
      </c>
      <c r="F7" s="22"/>
      <c r="G7" s="58" t="s">
        <v>93</v>
      </c>
      <c r="H7" s="59" t="s">
        <v>28</v>
      </c>
      <c r="I7" s="20" t="s">
        <v>94</v>
      </c>
    </row>
    <row r="8" spans="2:9" s="11" customFormat="1" ht="30" customHeight="1" x14ac:dyDescent="0.2">
      <c r="B8" s="20">
        <v>43511</v>
      </c>
      <c r="C8" s="20" t="s">
        <v>97</v>
      </c>
      <c r="D8" s="60" t="s">
        <v>13</v>
      </c>
      <c r="E8" s="60" t="s">
        <v>164</v>
      </c>
      <c r="F8" s="22"/>
      <c r="G8" s="58" t="s">
        <v>98</v>
      </c>
      <c r="H8" s="59" t="s">
        <v>28</v>
      </c>
      <c r="I8" s="20" t="s">
        <v>94</v>
      </c>
    </row>
    <row r="9" spans="2:9" s="11" customFormat="1" ht="30" customHeight="1" x14ac:dyDescent="0.2">
      <c r="B9" s="20">
        <v>43514</v>
      </c>
      <c r="C9" s="20" t="s">
        <v>99</v>
      </c>
      <c r="D9" s="60" t="s">
        <v>14</v>
      </c>
      <c r="E9" s="60" t="s">
        <v>163</v>
      </c>
      <c r="F9" s="22"/>
      <c r="G9" s="58" t="s">
        <v>100</v>
      </c>
      <c r="H9" s="59" t="s">
        <v>28</v>
      </c>
      <c r="I9" s="20" t="s">
        <v>94</v>
      </c>
    </row>
    <row r="10" spans="2:9" s="11" customFormat="1" ht="57" customHeight="1" x14ac:dyDescent="0.2">
      <c r="B10" s="20">
        <v>43551</v>
      </c>
      <c r="C10" s="20" t="s">
        <v>86</v>
      </c>
      <c r="D10" s="60" t="s">
        <v>101</v>
      </c>
      <c r="E10" s="60" t="s">
        <v>163</v>
      </c>
      <c r="F10" s="22"/>
      <c r="G10" s="58" t="s">
        <v>126</v>
      </c>
      <c r="H10" s="59" t="s">
        <v>28</v>
      </c>
      <c r="I10" s="20" t="s">
        <v>94</v>
      </c>
    </row>
    <row r="11" spans="2:9" s="11" customFormat="1" ht="30" customHeight="1" x14ac:dyDescent="0.2">
      <c r="B11" s="20">
        <v>43556</v>
      </c>
      <c r="C11" s="20" t="s">
        <v>124</v>
      </c>
      <c r="D11" s="60" t="s">
        <v>159</v>
      </c>
      <c r="E11" s="60" t="s">
        <v>164</v>
      </c>
      <c r="F11" s="22"/>
      <c r="G11" s="58" t="s">
        <v>125</v>
      </c>
      <c r="H11" s="59" t="s">
        <v>28</v>
      </c>
      <c r="I11" s="20" t="s">
        <v>94</v>
      </c>
    </row>
    <row r="12" spans="2:9" s="11" customFormat="1" ht="58.7" customHeight="1" x14ac:dyDescent="0.2">
      <c r="B12" s="20">
        <v>43564</v>
      </c>
      <c r="C12" s="20" t="s">
        <v>86</v>
      </c>
      <c r="D12" s="60" t="s">
        <v>101</v>
      </c>
      <c r="E12" s="60" t="s">
        <v>163</v>
      </c>
      <c r="F12" s="22"/>
      <c r="G12" s="20" t="s">
        <v>127</v>
      </c>
      <c r="H12" s="59" t="s">
        <v>28</v>
      </c>
      <c r="I12" s="20" t="s">
        <v>94</v>
      </c>
    </row>
    <row r="13" spans="2:9" s="11" customFormat="1" ht="30" customHeight="1" x14ac:dyDescent="0.2">
      <c r="B13" s="20">
        <v>43567</v>
      </c>
      <c r="C13" s="20" t="s">
        <v>128</v>
      </c>
      <c r="D13" s="60" t="s">
        <v>14</v>
      </c>
      <c r="E13" s="60" t="s">
        <v>163</v>
      </c>
      <c r="F13" s="22"/>
      <c r="G13" s="20" t="s">
        <v>129</v>
      </c>
      <c r="H13" s="59" t="s">
        <v>28</v>
      </c>
      <c r="I13" s="20" t="s">
        <v>94</v>
      </c>
    </row>
    <row r="14" spans="2:9" s="11" customFormat="1" ht="30" customHeight="1" x14ac:dyDescent="0.2">
      <c r="B14" s="20">
        <v>43567</v>
      </c>
      <c r="C14" s="20" t="s">
        <v>128</v>
      </c>
      <c r="D14" s="60" t="s">
        <v>14</v>
      </c>
      <c r="E14" s="60" t="s">
        <v>163</v>
      </c>
      <c r="F14" s="22"/>
      <c r="G14" s="20" t="s">
        <v>130</v>
      </c>
      <c r="H14" s="59" t="s">
        <v>28</v>
      </c>
      <c r="I14" s="20" t="s">
        <v>94</v>
      </c>
    </row>
    <row r="15" spans="2:9" s="11" customFormat="1" ht="30" customHeight="1" x14ac:dyDescent="0.2">
      <c r="B15" s="20">
        <v>43567</v>
      </c>
      <c r="C15" s="20" t="s">
        <v>131</v>
      </c>
      <c r="D15" s="60" t="s">
        <v>14</v>
      </c>
      <c r="E15" s="60" t="s">
        <v>163</v>
      </c>
      <c r="F15" s="22"/>
      <c r="G15" s="20" t="s">
        <v>132</v>
      </c>
      <c r="H15" s="59" t="s">
        <v>28</v>
      </c>
      <c r="I15" s="20" t="s">
        <v>94</v>
      </c>
    </row>
    <row r="16" spans="2:9" s="11" customFormat="1" ht="30" customHeight="1" x14ac:dyDescent="0.2">
      <c r="B16" s="20">
        <v>43568</v>
      </c>
      <c r="C16" s="20" t="s">
        <v>89</v>
      </c>
      <c r="D16" s="60" t="s">
        <v>14</v>
      </c>
      <c r="E16" s="60" t="s">
        <v>163</v>
      </c>
      <c r="F16" s="22"/>
      <c r="G16" s="20" t="s">
        <v>142</v>
      </c>
      <c r="H16" s="59" t="s">
        <v>28</v>
      </c>
      <c r="I16" s="20" t="s">
        <v>94</v>
      </c>
    </row>
    <row r="17" spans="2:9" s="11" customFormat="1" ht="30" customHeight="1" x14ac:dyDescent="0.2">
      <c r="B17" s="20">
        <v>43569</v>
      </c>
      <c r="C17" s="20" t="s">
        <v>138</v>
      </c>
      <c r="D17" s="60" t="s">
        <v>13</v>
      </c>
      <c r="E17" s="60" t="s">
        <v>163</v>
      </c>
      <c r="F17" s="22"/>
      <c r="G17" s="20" t="s">
        <v>133</v>
      </c>
      <c r="H17" s="59" t="s">
        <v>28</v>
      </c>
      <c r="I17" s="20" t="s">
        <v>94</v>
      </c>
    </row>
    <row r="18" spans="2:9" s="11" customFormat="1" ht="30" customHeight="1" x14ac:dyDescent="0.2">
      <c r="B18" s="20">
        <v>43569</v>
      </c>
      <c r="C18" s="20" t="s">
        <v>139</v>
      </c>
      <c r="D18" s="60" t="s">
        <v>13</v>
      </c>
      <c r="E18" s="60" t="s">
        <v>164</v>
      </c>
      <c r="F18" s="22"/>
      <c r="G18" s="20" t="s">
        <v>140</v>
      </c>
      <c r="H18" s="59" t="s">
        <v>28</v>
      </c>
      <c r="I18" s="20" t="s">
        <v>94</v>
      </c>
    </row>
    <row r="19" spans="2:9" s="11" customFormat="1" ht="30" customHeight="1" x14ac:dyDescent="0.2">
      <c r="B19" s="20">
        <v>43570</v>
      </c>
      <c r="C19" s="20" t="s">
        <v>147</v>
      </c>
      <c r="D19" s="60" t="s">
        <v>15</v>
      </c>
      <c r="E19" s="60" t="s">
        <v>163</v>
      </c>
      <c r="F19" s="22"/>
      <c r="G19" s="20" t="s">
        <v>148</v>
      </c>
      <c r="H19" s="59" t="s">
        <v>28</v>
      </c>
      <c r="I19" s="20" t="s">
        <v>94</v>
      </c>
    </row>
    <row r="20" spans="2:9" s="11" customFormat="1" ht="30" customHeight="1" x14ac:dyDescent="0.2">
      <c r="B20" s="20">
        <v>43571</v>
      </c>
      <c r="C20" s="20" t="s">
        <v>143</v>
      </c>
      <c r="D20" s="60" t="s">
        <v>144</v>
      </c>
      <c r="E20" s="60" t="s">
        <v>163</v>
      </c>
      <c r="F20" s="22"/>
      <c r="G20" s="20" t="s">
        <v>146</v>
      </c>
      <c r="H20" s="59" t="s">
        <v>28</v>
      </c>
      <c r="I20" s="20" t="s">
        <v>94</v>
      </c>
    </row>
    <row r="21" spans="2:9" s="14" customFormat="1" ht="56.45" customHeight="1" x14ac:dyDescent="0.2">
      <c r="B21" s="20">
        <v>43571</v>
      </c>
      <c r="C21" s="20" t="s">
        <v>881</v>
      </c>
      <c r="D21" s="60" t="s">
        <v>14</v>
      </c>
      <c r="E21" s="60" t="s">
        <v>163</v>
      </c>
      <c r="F21" s="22"/>
      <c r="G21" s="20" t="s">
        <v>905</v>
      </c>
      <c r="H21" s="58" t="s">
        <v>196</v>
      </c>
      <c r="I21" s="20"/>
    </row>
    <row r="22" spans="2:9" s="11" customFormat="1" ht="30" customHeight="1" x14ac:dyDescent="0.2">
      <c r="B22" s="20">
        <v>43585</v>
      </c>
      <c r="C22" s="20" t="s">
        <v>86</v>
      </c>
      <c r="D22" s="60" t="s">
        <v>101</v>
      </c>
      <c r="E22" s="60" t="s">
        <v>163</v>
      </c>
      <c r="F22" s="22"/>
      <c r="G22" s="20" t="s">
        <v>149</v>
      </c>
      <c r="H22" s="59" t="s">
        <v>28</v>
      </c>
      <c r="I22" s="20" t="s">
        <v>94</v>
      </c>
    </row>
    <row r="23" spans="2:9" s="11" customFormat="1" ht="56.45" customHeight="1" x14ac:dyDescent="0.2">
      <c r="B23" s="20">
        <v>43585</v>
      </c>
      <c r="C23" s="20" t="s">
        <v>150</v>
      </c>
      <c r="D23" s="60" t="s">
        <v>159</v>
      </c>
      <c r="E23" s="60" t="s">
        <v>164</v>
      </c>
      <c r="F23" s="22"/>
      <c r="G23" s="20" t="s">
        <v>151</v>
      </c>
      <c r="H23" s="59" t="s">
        <v>28</v>
      </c>
      <c r="I23" s="20" t="s">
        <v>94</v>
      </c>
    </row>
    <row r="24" spans="2:9" s="11" customFormat="1" ht="61.35" customHeight="1" x14ac:dyDescent="0.2">
      <c r="B24" s="20">
        <v>43605</v>
      </c>
      <c r="C24" s="20" t="s">
        <v>86</v>
      </c>
      <c r="D24" s="60" t="s">
        <v>101</v>
      </c>
      <c r="E24" s="60" t="s">
        <v>163</v>
      </c>
      <c r="F24" s="22"/>
      <c r="G24" s="20" t="s">
        <v>160</v>
      </c>
      <c r="H24" s="123" t="s">
        <v>28</v>
      </c>
      <c r="I24" s="20" t="s">
        <v>94</v>
      </c>
    </row>
    <row r="25" spans="2:9" s="11" customFormat="1" ht="61.35" customHeight="1" x14ac:dyDescent="0.2">
      <c r="B25" s="20">
        <v>43607</v>
      </c>
      <c r="C25" s="20" t="s">
        <v>147</v>
      </c>
      <c r="D25" s="60" t="s">
        <v>15</v>
      </c>
      <c r="E25" s="60" t="s">
        <v>163</v>
      </c>
      <c r="F25" s="22"/>
      <c r="G25" s="20" t="s">
        <v>178</v>
      </c>
      <c r="H25" s="20" t="s">
        <v>28</v>
      </c>
      <c r="I25" s="20" t="s">
        <v>94</v>
      </c>
    </row>
    <row r="26" spans="2:9" s="11" customFormat="1" ht="61.35" customHeight="1" x14ac:dyDescent="0.2">
      <c r="B26" s="20">
        <v>43658</v>
      </c>
      <c r="C26" s="20" t="s">
        <v>881</v>
      </c>
      <c r="D26" s="60" t="s">
        <v>14</v>
      </c>
      <c r="E26" s="60" t="s">
        <v>163</v>
      </c>
      <c r="F26" s="22"/>
      <c r="G26" s="20" t="s">
        <v>882</v>
      </c>
      <c r="H26" s="20" t="s">
        <v>28</v>
      </c>
      <c r="I26" s="20" t="s">
        <v>94</v>
      </c>
    </row>
    <row r="27" spans="2:9" s="11" customFormat="1" ht="61.35" customHeight="1" x14ac:dyDescent="0.2">
      <c r="B27" s="20">
        <v>43661</v>
      </c>
      <c r="C27" s="20" t="s">
        <v>883</v>
      </c>
      <c r="D27" s="60" t="s">
        <v>888</v>
      </c>
      <c r="E27" s="60" t="s">
        <v>164</v>
      </c>
      <c r="F27" s="22"/>
      <c r="G27" s="20" t="s">
        <v>884</v>
      </c>
      <c r="H27" s="20" t="s">
        <v>28</v>
      </c>
      <c r="I27" s="20" t="s">
        <v>94</v>
      </c>
    </row>
    <row r="28" spans="2:9" s="11" customFormat="1" ht="61.35" customHeight="1" x14ac:dyDescent="0.2">
      <c r="B28" s="20">
        <v>43662</v>
      </c>
      <c r="C28" s="20" t="s">
        <v>885</v>
      </c>
      <c r="D28" s="60" t="s">
        <v>886</v>
      </c>
      <c r="E28" s="60" t="s">
        <v>164</v>
      </c>
      <c r="F28" s="22"/>
      <c r="G28" s="20" t="s">
        <v>887</v>
      </c>
      <c r="H28" s="20" t="s">
        <v>28</v>
      </c>
      <c r="I28" s="20" t="s">
        <v>94</v>
      </c>
    </row>
    <row r="29" spans="2:9" s="11" customFormat="1" ht="61.35" customHeight="1" x14ac:dyDescent="0.2">
      <c r="B29" s="20">
        <v>43663</v>
      </c>
      <c r="C29" s="20" t="s">
        <v>131</v>
      </c>
      <c r="D29" s="60" t="s">
        <v>14</v>
      </c>
      <c r="E29" s="60" t="s">
        <v>163</v>
      </c>
      <c r="F29" s="22"/>
      <c r="G29" s="20" t="s">
        <v>889</v>
      </c>
      <c r="H29" s="20" t="s">
        <v>28</v>
      </c>
      <c r="I29" s="20" t="s">
        <v>94</v>
      </c>
    </row>
    <row r="30" spans="2:9" s="11" customFormat="1" ht="61.35" customHeight="1" x14ac:dyDescent="0.2">
      <c r="B30" s="20">
        <v>43663</v>
      </c>
      <c r="C30" s="20" t="s">
        <v>128</v>
      </c>
      <c r="D30" s="60" t="s">
        <v>14</v>
      </c>
      <c r="E30" s="60" t="s">
        <v>163</v>
      </c>
      <c r="F30" s="22"/>
      <c r="G30" s="20" t="s">
        <v>890</v>
      </c>
      <c r="H30" s="20" t="s">
        <v>28</v>
      </c>
      <c r="I30" s="20" t="s">
        <v>94</v>
      </c>
    </row>
    <row r="31" spans="2:9" s="11" customFormat="1" ht="61.35" customHeight="1" x14ac:dyDescent="0.2">
      <c r="B31" s="20">
        <v>43680</v>
      </c>
      <c r="C31" s="20" t="s">
        <v>128</v>
      </c>
      <c r="D31" s="60" t="s">
        <v>14</v>
      </c>
      <c r="E31" s="60" t="s">
        <v>163</v>
      </c>
      <c r="F31" s="22"/>
      <c r="G31" s="20" t="s">
        <v>891</v>
      </c>
      <c r="H31" s="20" t="s">
        <v>28</v>
      </c>
      <c r="I31" s="20" t="s">
        <v>94</v>
      </c>
    </row>
    <row r="32" spans="2:9" s="11" customFormat="1" ht="61.35" customHeight="1" x14ac:dyDescent="0.2">
      <c r="B32" s="20">
        <v>43681</v>
      </c>
      <c r="C32" s="20" t="s">
        <v>89</v>
      </c>
      <c r="D32" s="60" t="s">
        <v>14</v>
      </c>
      <c r="E32" s="60" t="s">
        <v>163</v>
      </c>
      <c r="F32" s="22"/>
      <c r="G32" s="20" t="s">
        <v>892</v>
      </c>
      <c r="H32" s="20" t="s">
        <v>28</v>
      </c>
      <c r="I32" s="20" t="s">
        <v>94</v>
      </c>
    </row>
    <row r="33" spans="2:9" s="11" customFormat="1" ht="61.35" customHeight="1" x14ac:dyDescent="0.2">
      <c r="B33" s="20">
        <v>43684</v>
      </c>
      <c r="C33" s="20" t="s">
        <v>128</v>
      </c>
      <c r="D33" s="60" t="s">
        <v>14</v>
      </c>
      <c r="E33" s="60" t="s">
        <v>163</v>
      </c>
      <c r="F33" s="22"/>
      <c r="G33" s="20" t="s">
        <v>893</v>
      </c>
      <c r="H33" s="20" t="s">
        <v>28</v>
      </c>
      <c r="I33" s="20" t="s">
        <v>94</v>
      </c>
    </row>
    <row r="34" spans="2:9" s="11" customFormat="1" ht="61.35" customHeight="1" x14ac:dyDescent="0.2">
      <c r="B34" s="20">
        <v>43749</v>
      </c>
      <c r="C34" s="20" t="s">
        <v>128</v>
      </c>
      <c r="D34" s="60" t="s">
        <v>14</v>
      </c>
      <c r="E34" s="60" t="s">
        <v>163</v>
      </c>
      <c r="F34" s="22"/>
      <c r="G34" s="20" t="s">
        <v>894</v>
      </c>
      <c r="H34" s="20" t="s">
        <v>28</v>
      </c>
      <c r="I34" s="20" t="s">
        <v>94</v>
      </c>
    </row>
    <row r="35" spans="2:9" s="11" customFormat="1" ht="61.35" customHeight="1" x14ac:dyDescent="0.2">
      <c r="B35" s="20">
        <v>43752</v>
      </c>
      <c r="C35" s="20" t="s">
        <v>89</v>
      </c>
      <c r="D35" s="60" t="s">
        <v>14</v>
      </c>
      <c r="E35" s="60" t="s">
        <v>163</v>
      </c>
      <c r="F35" s="22"/>
      <c r="G35" s="20" t="s">
        <v>895</v>
      </c>
      <c r="H35" s="20" t="s">
        <v>28</v>
      </c>
      <c r="I35" s="20" t="s">
        <v>94</v>
      </c>
    </row>
    <row r="36" spans="2:9" s="11" customFormat="1" ht="61.35" customHeight="1" x14ac:dyDescent="0.2">
      <c r="B36" s="20">
        <v>43777</v>
      </c>
      <c r="C36" s="20" t="s">
        <v>89</v>
      </c>
      <c r="D36" s="60" t="s">
        <v>14</v>
      </c>
      <c r="E36" s="60" t="s">
        <v>163</v>
      </c>
      <c r="F36" s="22"/>
      <c r="G36" s="20" t="s">
        <v>896</v>
      </c>
      <c r="H36" s="20" t="s">
        <v>28</v>
      </c>
      <c r="I36" s="20" t="s">
        <v>94</v>
      </c>
    </row>
    <row r="37" spans="2:9" s="11" customFormat="1" ht="61.35" customHeight="1" x14ac:dyDescent="0.2">
      <c r="B37" s="20">
        <v>43777</v>
      </c>
      <c r="C37" s="20" t="s">
        <v>128</v>
      </c>
      <c r="D37" s="60" t="s">
        <v>14</v>
      </c>
      <c r="E37" s="60" t="s">
        <v>163</v>
      </c>
      <c r="F37" s="22"/>
      <c r="G37" s="20" t="s">
        <v>897</v>
      </c>
      <c r="H37" s="20" t="s">
        <v>28</v>
      </c>
      <c r="I37" s="20" t="s">
        <v>94</v>
      </c>
    </row>
    <row r="38" spans="2:9" s="11" customFormat="1" ht="61.35" customHeight="1" x14ac:dyDescent="0.2">
      <c r="B38" s="20">
        <v>43780</v>
      </c>
      <c r="C38" s="20" t="s">
        <v>89</v>
      </c>
      <c r="D38" s="60" t="s">
        <v>14</v>
      </c>
      <c r="E38" s="60" t="s">
        <v>163</v>
      </c>
      <c r="F38" s="22"/>
      <c r="G38" s="20" t="s">
        <v>898</v>
      </c>
      <c r="H38" s="20" t="s">
        <v>28</v>
      </c>
      <c r="I38" s="20" t="s">
        <v>94</v>
      </c>
    </row>
    <row r="39" spans="2:9" s="11" customFormat="1" ht="61.35" customHeight="1" x14ac:dyDescent="0.2">
      <c r="B39" s="20">
        <v>43782</v>
      </c>
      <c r="C39" s="20" t="s">
        <v>143</v>
      </c>
      <c r="D39" s="60" t="s">
        <v>144</v>
      </c>
      <c r="E39" s="60" t="s">
        <v>163</v>
      </c>
      <c r="F39" s="22"/>
      <c r="G39" s="20" t="s">
        <v>899</v>
      </c>
      <c r="H39" s="20" t="s">
        <v>28</v>
      </c>
      <c r="I39" s="20" t="s">
        <v>94</v>
      </c>
    </row>
    <row r="40" spans="2:9" s="11" customFormat="1" ht="61.35" customHeight="1" x14ac:dyDescent="0.2">
      <c r="B40" s="20">
        <v>43782</v>
      </c>
      <c r="C40" s="20" t="s">
        <v>900</v>
      </c>
      <c r="D40" s="60" t="s">
        <v>15</v>
      </c>
      <c r="E40" s="60" t="s">
        <v>163</v>
      </c>
      <c r="F40" s="22"/>
      <c r="G40" s="20" t="s">
        <v>901</v>
      </c>
      <c r="H40" s="20" t="s">
        <v>28</v>
      </c>
      <c r="I40" s="20" t="s">
        <v>94</v>
      </c>
    </row>
    <row r="41" spans="2:9" s="11" customFormat="1" ht="61.35" customHeight="1" x14ac:dyDescent="0.2">
      <c r="B41" s="20">
        <v>43861</v>
      </c>
      <c r="C41" s="20" t="s">
        <v>86</v>
      </c>
      <c r="D41" s="60" t="s">
        <v>101</v>
      </c>
      <c r="E41" s="60" t="s">
        <v>163</v>
      </c>
      <c r="F41" s="22"/>
      <c r="G41" s="20" t="s">
        <v>918</v>
      </c>
      <c r="H41" s="20" t="s">
        <v>28</v>
      </c>
      <c r="I41" s="20" t="s">
        <v>94</v>
      </c>
    </row>
    <row r="42" spans="2:9" s="11" customFormat="1" ht="61.35" customHeight="1" x14ac:dyDescent="0.2">
      <c r="B42" s="20">
        <v>43872</v>
      </c>
      <c r="C42" s="20" t="s">
        <v>86</v>
      </c>
      <c r="D42" s="60" t="s">
        <v>101</v>
      </c>
      <c r="E42" s="60" t="s">
        <v>163</v>
      </c>
      <c r="F42" s="22"/>
      <c r="G42" s="20" t="s">
        <v>917</v>
      </c>
      <c r="H42" s="20" t="s">
        <v>28</v>
      </c>
      <c r="I42" s="20" t="s">
        <v>94</v>
      </c>
    </row>
    <row r="43" spans="2:9" s="11" customFormat="1" ht="61.35" customHeight="1" x14ac:dyDescent="0.2">
      <c r="B43" s="20">
        <v>43878</v>
      </c>
      <c r="C43" s="20" t="s">
        <v>86</v>
      </c>
      <c r="D43" s="60" t="s">
        <v>101</v>
      </c>
      <c r="E43" s="60" t="s">
        <v>163</v>
      </c>
      <c r="F43" s="22"/>
      <c r="G43" s="20" t="s">
        <v>916</v>
      </c>
      <c r="H43" s="20" t="s">
        <v>28</v>
      </c>
      <c r="I43" s="20" t="s">
        <v>94</v>
      </c>
    </row>
    <row r="44" spans="2:9" s="11" customFormat="1" ht="61.35" customHeight="1" x14ac:dyDescent="0.2">
      <c r="B44" s="20">
        <v>43972</v>
      </c>
      <c r="C44" s="20" t="s">
        <v>86</v>
      </c>
      <c r="D44" s="60" t="s">
        <v>101</v>
      </c>
      <c r="E44" s="60" t="s">
        <v>163</v>
      </c>
      <c r="F44" s="22"/>
      <c r="G44" s="20" t="s">
        <v>915</v>
      </c>
      <c r="H44" s="20" t="s">
        <v>28</v>
      </c>
      <c r="I44" s="20" t="s">
        <v>94</v>
      </c>
    </row>
    <row r="45" spans="2:9" s="11" customFormat="1" ht="61.35" customHeight="1" x14ac:dyDescent="0.2">
      <c r="B45" s="20">
        <v>43986</v>
      </c>
      <c r="C45" s="20" t="s">
        <v>86</v>
      </c>
      <c r="D45" s="60" t="s">
        <v>101</v>
      </c>
      <c r="E45" s="60" t="s">
        <v>163</v>
      </c>
      <c r="F45" s="22"/>
      <c r="G45" s="20" t="s">
        <v>914</v>
      </c>
      <c r="H45" s="20" t="s">
        <v>28</v>
      </c>
      <c r="I45" s="20" t="s">
        <v>94</v>
      </c>
    </row>
    <row r="46" spans="2:9" s="11" customFormat="1" ht="61.35" customHeight="1" x14ac:dyDescent="0.2">
      <c r="B46" s="20">
        <v>43994</v>
      </c>
      <c r="C46" s="20" t="s">
        <v>881</v>
      </c>
      <c r="D46" s="60" t="s">
        <v>14</v>
      </c>
      <c r="E46" s="60" t="s">
        <v>163</v>
      </c>
      <c r="F46" s="22"/>
      <c r="G46" s="20" t="s">
        <v>904</v>
      </c>
      <c r="H46" s="20" t="s">
        <v>196</v>
      </c>
      <c r="I46" s="20"/>
    </row>
    <row r="47" spans="2:9" s="11" customFormat="1" ht="61.35" customHeight="1" x14ac:dyDescent="0.2">
      <c r="B47" s="20">
        <v>44011</v>
      </c>
      <c r="C47" s="20" t="s">
        <v>86</v>
      </c>
      <c r="D47" s="60" t="s">
        <v>101</v>
      </c>
      <c r="E47" s="60" t="s">
        <v>163</v>
      </c>
      <c r="F47" s="22"/>
      <c r="G47" s="20" t="s">
        <v>913</v>
      </c>
      <c r="H47" s="20" t="s">
        <v>28</v>
      </c>
      <c r="I47" s="20" t="s">
        <v>94</v>
      </c>
    </row>
    <row r="48" spans="2:9" s="11" customFormat="1" ht="61.35" customHeight="1" x14ac:dyDescent="0.2">
      <c r="B48" s="20">
        <v>44016</v>
      </c>
      <c r="C48" s="20" t="s">
        <v>86</v>
      </c>
      <c r="D48" s="60" t="s">
        <v>101</v>
      </c>
      <c r="E48" s="60" t="s">
        <v>163</v>
      </c>
      <c r="F48" s="22"/>
      <c r="G48" s="20" t="s">
        <v>912</v>
      </c>
      <c r="H48" s="20" t="s">
        <v>28</v>
      </c>
      <c r="I48" s="20" t="s">
        <v>94</v>
      </c>
    </row>
    <row r="49" spans="2:9" s="11" customFormat="1" ht="61.35" customHeight="1" x14ac:dyDescent="0.2">
      <c r="B49" s="20">
        <v>44032</v>
      </c>
      <c r="C49" s="20" t="s">
        <v>86</v>
      </c>
      <c r="D49" s="60" t="s">
        <v>101</v>
      </c>
      <c r="E49" s="60" t="s">
        <v>163</v>
      </c>
      <c r="F49" s="22"/>
      <c r="G49" s="20" t="s">
        <v>911</v>
      </c>
      <c r="H49" s="20" t="s">
        <v>28</v>
      </c>
      <c r="I49" s="20" t="s">
        <v>94</v>
      </c>
    </row>
    <row r="50" spans="2:9" s="11" customFormat="1" ht="61.35" customHeight="1" x14ac:dyDescent="0.2">
      <c r="B50" s="20">
        <v>44039</v>
      </c>
      <c r="C50" s="20" t="s">
        <v>86</v>
      </c>
      <c r="D50" s="60" t="s">
        <v>101</v>
      </c>
      <c r="E50" s="60" t="s">
        <v>163</v>
      </c>
      <c r="F50" s="22"/>
      <c r="G50" s="20" t="s">
        <v>910</v>
      </c>
      <c r="H50" s="20" t="s">
        <v>28</v>
      </c>
      <c r="I50" s="20" t="s">
        <v>94</v>
      </c>
    </row>
    <row r="51" spans="2:9" s="11" customFormat="1" ht="61.35" customHeight="1" x14ac:dyDescent="0.2">
      <c r="B51" s="20">
        <v>44091</v>
      </c>
      <c r="C51" s="20" t="s">
        <v>86</v>
      </c>
      <c r="D51" s="60" t="s">
        <v>101</v>
      </c>
      <c r="E51" s="60" t="s">
        <v>163</v>
      </c>
      <c r="F51" s="22"/>
      <c r="G51" s="20" t="s">
        <v>909</v>
      </c>
      <c r="H51" s="20" t="s">
        <v>28</v>
      </c>
      <c r="I51" s="20" t="s">
        <v>94</v>
      </c>
    </row>
    <row r="52" spans="2:9" s="11" customFormat="1" ht="61.35" customHeight="1" x14ac:dyDescent="0.2">
      <c r="B52" s="20">
        <v>44099</v>
      </c>
      <c r="C52" s="20" t="s">
        <v>902</v>
      </c>
      <c r="D52" s="60" t="s">
        <v>14</v>
      </c>
      <c r="E52" s="60" t="s">
        <v>163</v>
      </c>
      <c r="F52" s="22"/>
      <c r="G52" s="20" t="s">
        <v>903</v>
      </c>
      <c r="H52" s="20" t="s">
        <v>196</v>
      </c>
      <c r="I52" s="20"/>
    </row>
    <row r="53" spans="2:9" s="11" customFormat="1" ht="61.35" customHeight="1" x14ac:dyDescent="0.2">
      <c r="B53" s="20">
        <v>44104</v>
      </c>
      <c r="C53" s="20" t="s">
        <v>86</v>
      </c>
      <c r="D53" s="60" t="s">
        <v>101</v>
      </c>
      <c r="E53" s="60" t="s">
        <v>163</v>
      </c>
      <c r="F53" s="22"/>
      <c r="G53" s="20" t="s">
        <v>908</v>
      </c>
      <c r="H53" s="20" t="s">
        <v>28</v>
      </c>
      <c r="I53" s="20" t="s">
        <v>94</v>
      </c>
    </row>
    <row r="54" spans="2:9" s="11" customFormat="1" ht="61.35" customHeight="1" x14ac:dyDescent="0.2">
      <c r="B54" s="20">
        <v>44143</v>
      </c>
      <c r="C54" s="20" t="s">
        <v>878</v>
      </c>
      <c r="D54" s="60" t="s">
        <v>879</v>
      </c>
      <c r="E54" s="60" t="s">
        <v>163</v>
      </c>
      <c r="F54" s="22"/>
      <c r="G54" s="20" t="s">
        <v>880</v>
      </c>
      <c r="H54" s="20" t="s">
        <v>28</v>
      </c>
      <c r="I54" s="20" t="s">
        <v>94</v>
      </c>
    </row>
    <row r="55" spans="2:9" s="11" customFormat="1" ht="61.35" customHeight="1" x14ac:dyDescent="0.2">
      <c r="B55" s="20">
        <v>44145</v>
      </c>
      <c r="C55" s="20" t="s">
        <v>86</v>
      </c>
      <c r="D55" s="60" t="s">
        <v>101</v>
      </c>
      <c r="E55" s="60" t="s">
        <v>163</v>
      </c>
      <c r="F55" s="22"/>
      <c r="G55" s="20" t="s">
        <v>907</v>
      </c>
      <c r="H55" s="20" t="s">
        <v>28</v>
      </c>
      <c r="I55" s="20" t="s">
        <v>94</v>
      </c>
    </row>
    <row r="56" spans="2:9" s="11" customFormat="1" ht="30" customHeight="1" x14ac:dyDescent="0.2">
      <c r="B56" s="20">
        <v>44151</v>
      </c>
      <c r="C56" s="20" t="s">
        <v>876</v>
      </c>
      <c r="D56" s="60" t="s">
        <v>144</v>
      </c>
      <c r="E56" s="60" t="s">
        <v>163</v>
      </c>
      <c r="F56" s="22"/>
      <c r="G56" s="20" t="s">
        <v>877</v>
      </c>
      <c r="H56" s="20" t="s">
        <v>28</v>
      </c>
      <c r="I56" s="20" t="s">
        <v>94</v>
      </c>
    </row>
    <row r="57" spans="2:9" s="11" customFormat="1" ht="30" customHeight="1" x14ac:dyDescent="0.2">
      <c r="B57" s="20">
        <v>44155</v>
      </c>
      <c r="C57" s="20" t="s">
        <v>86</v>
      </c>
      <c r="D57" s="60" t="s">
        <v>101</v>
      </c>
      <c r="E57" s="60" t="s">
        <v>163</v>
      </c>
      <c r="F57" s="22"/>
      <c r="G57" s="20" t="s">
        <v>906</v>
      </c>
      <c r="H57" s="20" t="s">
        <v>28</v>
      </c>
      <c r="I57" s="20" t="s">
        <v>94</v>
      </c>
    </row>
    <row r="58" spans="2:9" s="11" customFormat="1" ht="30" customHeight="1" x14ac:dyDescent="0.2">
      <c r="B58" s="20">
        <v>44181</v>
      </c>
      <c r="C58" s="20" t="s">
        <v>873</v>
      </c>
      <c r="D58" s="60" t="s">
        <v>874</v>
      </c>
      <c r="E58" s="60" t="s">
        <v>163</v>
      </c>
      <c r="F58" s="22"/>
      <c r="G58" s="20" t="s">
        <v>875</v>
      </c>
      <c r="H58" s="20" t="s">
        <v>28</v>
      </c>
      <c r="I58" s="20" t="s">
        <v>94</v>
      </c>
    </row>
    <row r="59" spans="2:9" s="11" customFormat="1" ht="30" customHeight="1" x14ac:dyDescent="0.2">
      <c r="B59" s="20">
        <v>44208</v>
      </c>
      <c r="C59" s="20" t="s">
        <v>924</v>
      </c>
      <c r="D59" s="60" t="s">
        <v>925</v>
      </c>
      <c r="E59" s="60" t="s">
        <v>926</v>
      </c>
      <c r="F59" s="22"/>
      <c r="G59" s="20" t="s">
        <v>927</v>
      </c>
      <c r="H59" s="20" t="s">
        <v>28</v>
      </c>
      <c r="I59" s="20" t="s">
        <v>94</v>
      </c>
    </row>
    <row r="60" spans="2:9" s="11" customFormat="1" ht="30" customHeight="1" x14ac:dyDescent="0.2">
      <c r="B60" s="20">
        <v>44266</v>
      </c>
      <c r="C60" s="20" t="s">
        <v>86</v>
      </c>
      <c r="D60" s="60" t="s">
        <v>101</v>
      </c>
      <c r="E60" s="60" t="s">
        <v>163</v>
      </c>
      <c r="F60" s="22"/>
      <c r="G60" s="20" t="s">
        <v>1015</v>
      </c>
      <c r="H60" s="20" t="s">
        <v>28</v>
      </c>
      <c r="I60" s="20" t="s">
        <v>94</v>
      </c>
    </row>
    <row r="61" spans="2:9" s="11" customFormat="1" ht="30" customHeight="1" x14ac:dyDescent="0.2">
      <c r="B61" s="20">
        <v>44267</v>
      </c>
      <c r="C61" s="20" t="s">
        <v>128</v>
      </c>
      <c r="D61" s="60" t="s">
        <v>14</v>
      </c>
      <c r="E61" s="60" t="s">
        <v>163</v>
      </c>
      <c r="F61" s="22"/>
      <c r="G61" s="20" t="s">
        <v>1014</v>
      </c>
      <c r="H61" s="20" t="s">
        <v>28</v>
      </c>
      <c r="I61" s="20" t="s">
        <v>94</v>
      </c>
    </row>
    <row r="62" spans="2:9" s="11" customFormat="1" ht="30" customHeight="1" x14ac:dyDescent="0.2">
      <c r="B62" s="20">
        <v>44273</v>
      </c>
      <c r="C62" s="20" t="s">
        <v>1016</v>
      </c>
      <c r="D62" s="21" t="s">
        <v>879</v>
      </c>
      <c r="E62" s="60" t="s">
        <v>163</v>
      </c>
      <c r="F62" s="22"/>
      <c r="G62" s="20" t="s">
        <v>1017</v>
      </c>
      <c r="H62" s="20" t="s">
        <v>28</v>
      </c>
      <c r="I62" s="128" t="s">
        <v>1018</v>
      </c>
    </row>
    <row r="63" spans="2:9" s="11" customFormat="1" ht="30" customHeight="1" x14ac:dyDescent="0.2">
      <c r="B63" s="20">
        <v>44304</v>
      </c>
      <c r="C63" s="20" t="s">
        <v>89</v>
      </c>
      <c r="D63" s="60" t="s">
        <v>14</v>
      </c>
      <c r="E63" s="60" t="s">
        <v>163</v>
      </c>
      <c r="F63" s="22"/>
      <c r="G63" s="20" t="s">
        <v>1076</v>
      </c>
      <c r="H63" s="20" t="s">
        <v>28</v>
      </c>
      <c r="I63" s="20" t="s">
        <v>94</v>
      </c>
    </row>
    <row r="64" spans="2:9" s="11" customFormat="1" ht="30" customHeight="1" x14ac:dyDescent="0.2">
      <c r="B64" s="20">
        <v>44307</v>
      </c>
      <c r="C64" s="20" t="s">
        <v>86</v>
      </c>
      <c r="D64" s="60" t="s">
        <v>101</v>
      </c>
      <c r="E64" s="60" t="s">
        <v>163</v>
      </c>
      <c r="F64" s="22"/>
      <c r="G64" s="20" t="s">
        <v>1097</v>
      </c>
      <c r="H64" s="20" t="s">
        <v>28</v>
      </c>
      <c r="I64" s="20" t="s">
        <v>94</v>
      </c>
    </row>
    <row r="65" spans="2:9" s="11" customFormat="1" ht="30" customHeight="1" x14ac:dyDescent="0.2">
      <c r="B65" s="20">
        <v>44347</v>
      </c>
      <c r="C65" s="20" t="s">
        <v>89</v>
      </c>
      <c r="D65" s="60" t="s">
        <v>14</v>
      </c>
      <c r="E65" s="60" t="s">
        <v>163</v>
      </c>
      <c r="F65" s="22"/>
      <c r="G65" s="20" t="s">
        <v>1327</v>
      </c>
      <c r="H65" s="20" t="s">
        <v>28</v>
      </c>
      <c r="I65" s="20" t="s">
        <v>94</v>
      </c>
    </row>
    <row r="66" spans="2:9" s="11" customFormat="1" ht="30" customHeight="1" x14ac:dyDescent="0.2">
      <c r="B66" s="20">
        <v>44376</v>
      </c>
      <c r="C66" s="20" t="s">
        <v>86</v>
      </c>
      <c r="D66" s="60" t="s">
        <v>101</v>
      </c>
      <c r="E66" s="60" t="s">
        <v>163</v>
      </c>
      <c r="F66" s="22"/>
      <c r="G66" s="20" t="s">
        <v>1132</v>
      </c>
      <c r="H66" s="20" t="s">
        <v>28</v>
      </c>
      <c r="I66" s="20" t="s">
        <v>94</v>
      </c>
    </row>
    <row r="67" spans="2:9" s="11" customFormat="1" ht="30" customHeight="1" x14ac:dyDescent="0.2">
      <c r="B67" s="20">
        <v>44376</v>
      </c>
      <c r="C67" s="20" t="s">
        <v>128</v>
      </c>
      <c r="D67" s="60" t="s">
        <v>14</v>
      </c>
      <c r="E67" s="60" t="s">
        <v>163</v>
      </c>
      <c r="F67" s="22"/>
      <c r="G67" s="20" t="s">
        <v>1132</v>
      </c>
      <c r="H67" s="20" t="s">
        <v>28</v>
      </c>
      <c r="I67" s="20" t="s">
        <v>94</v>
      </c>
    </row>
    <row r="68" spans="2:9" s="11" customFormat="1" ht="30" customHeight="1" x14ac:dyDescent="0.2">
      <c r="B68" s="20">
        <v>44386</v>
      </c>
      <c r="C68" s="20" t="s">
        <v>86</v>
      </c>
      <c r="D68" s="60" t="s">
        <v>101</v>
      </c>
      <c r="E68" s="60" t="s">
        <v>163</v>
      </c>
      <c r="F68" s="22"/>
      <c r="G68" s="20" t="s">
        <v>1143</v>
      </c>
      <c r="H68" s="20" t="s">
        <v>28</v>
      </c>
      <c r="I68" s="20" t="s">
        <v>94</v>
      </c>
    </row>
    <row r="69" spans="2:9" s="11" customFormat="1" ht="30" customHeight="1" x14ac:dyDescent="0.2">
      <c r="B69" s="20">
        <v>44503</v>
      </c>
      <c r="C69" s="20" t="s">
        <v>89</v>
      </c>
      <c r="D69" s="60" t="s">
        <v>14</v>
      </c>
      <c r="E69" s="60" t="s">
        <v>163</v>
      </c>
      <c r="F69" s="22"/>
      <c r="G69" s="20" t="s">
        <v>1326</v>
      </c>
      <c r="H69" s="20" t="s">
        <v>28</v>
      </c>
      <c r="I69" s="20" t="s">
        <v>94</v>
      </c>
    </row>
    <row r="70" spans="2:9" s="11" customFormat="1" ht="30" customHeight="1" x14ac:dyDescent="0.2">
      <c r="B70" s="20">
        <v>44571</v>
      </c>
      <c r="C70" s="20" t="s">
        <v>1391</v>
      </c>
      <c r="D70" s="60" t="s">
        <v>101</v>
      </c>
      <c r="E70" s="60" t="s">
        <v>163</v>
      </c>
      <c r="F70" s="22"/>
      <c r="G70" s="20" t="s">
        <v>1392</v>
      </c>
      <c r="H70" s="20" t="s">
        <v>28</v>
      </c>
      <c r="I70" s="20" t="s">
        <v>94</v>
      </c>
    </row>
    <row r="71" spans="2:9" s="11" customFormat="1" ht="30" customHeight="1" x14ac:dyDescent="0.2">
      <c r="B71" s="20">
        <v>44576</v>
      </c>
      <c r="C71" s="20" t="s">
        <v>89</v>
      </c>
      <c r="D71" s="60" t="s">
        <v>14</v>
      </c>
      <c r="E71" s="60" t="s">
        <v>163</v>
      </c>
      <c r="F71" s="22"/>
      <c r="G71" s="20" t="s">
        <v>1393</v>
      </c>
      <c r="H71" s="20" t="s">
        <v>28</v>
      </c>
      <c r="I71" s="20" t="s">
        <v>94</v>
      </c>
    </row>
    <row r="72" spans="2:9" s="11" customFormat="1" ht="30" customHeight="1" x14ac:dyDescent="0.2">
      <c r="B72" s="20">
        <v>44607</v>
      </c>
      <c r="C72" s="20" t="s">
        <v>1394</v>
      </c>
      <c r="D72" s="21" t="s">
        <v>1395</v>
      </c>
      <c r="E72" s="21" t="s">
        <v>164</v>
      </c>
      <c r="F72" s="22"/>
      <c r="G72" s="20" t="s">
        <v>1396</v>
      </c>
      <c r="H72" s="20" t="s">
        <v>28</v>
      </c>
      <c r="I72" s="20" t="s">
        <v>94</v>
      </c>
    </row>
    <row r="73" spans="2:9" s="11" customFormat="1" ht="30" customHeight="1" x14ac:dyDescent="0.2">
      <c r="B73" s="20"/>
      <c r="C73" s="20"/>
      <c r="D73" s="21"/>
      <c r="E73" s="21"/>
      <c r="F73" s="22"/>
      <c r="G73" s="20"/>
      <c r="H73" s="20"/>
      <c r="I73" s="20"/>
    </row>
    <row r="74" spans="2:9" s="11" customFormat="1" ht="30" customHeight="1" x14ac:dyDescent="0.2">
      <c r="B74" s="20"/>
      <c r="C74" s="20"/>
      <c r="D74" s="21"/>
      <c r="E74" s="21"/>
      <c r="F74" s="22"/>
      <c r="G74" s="20"/>
      <c r="H74" s="20"/>
      <c r="I74" s="20"/>
    </row>
    <row r="75" spans="2:9" s="11" customFormat="1" ht="30" customHeight="1" x14ac:dyDescent="0.2">
      <c r="B75" s="20"/>
      <c r="C75" s="20"/>
      <c r="D75" s="21"/>
      <c r="E75" s="21"/>
      <c r="F75" s="22"/>
      <c r="G75" s="20"/>
      <c r="H75" s="20"/>
      <c r="I75" s="20"/>
    </row>
    <row r="76" spans="2:9" s="11" customFormat="1" ht="30" customHeight="1" x14ac:dyDescent="0.2">
      <c r="B76" s="20"/>
      <c r="C76" s="20"/>
      <c r="D76" s="21"/>
      <c r="E76" s="21"/>
      <c r="F76" s="22"/>
      <c r="G76" s="20"/>
      <c r="H76" s="20"/>
      <c r="I76" s="20"/>
    </row>
    <row r="77" spans="2:9" s="11" customFormat="1" ht="30" customHeight="1" x14ac:dyDescent="0.2">
      <c r="B77" s="20"/>
      <c r="C77" s="20"/>
      <c r="D77" s="21"/>
      <c r="E77" s="21"/>
      <c r="F77" s="22"/>
      <c r="G77" s="20"/>
      <c r="H77" s="20"/>
      <c r="I77" s="20"/>
    </row>
    <row r="78" spans="2:9" s="11" customFormat="1" ht="30" customHeight="1" x14ac:dyDescent="0.2">
      <c r="B78" s="20"/>
      <c r="C78" s="20"/>
      <c r="D78" s="21"/>
      <c r="E78" s="21"/>
      <c r="F78" s="22"/>
      <c r="G78" s="20"/>
      <c r="H78" s="20"/>
      <c r="I78" s="20"/>
    </row>
    <row r="79" spans="2:9" s="11" customFormat="1" ht="30" customHeight="1" x14ac:dyDescent="0.2">
      <c r="B79" s="20"/>
      <c r="C79" s="20"/>
      <c r="D79" s="21"/>
      <c r="E79" s="21"/>
      <c r="F79" s="22"/>
      <c r="G79" s="20"/>
      <c r="H79" s="20"/>
      <c r="I79" s="20"/>
    </row>
    <row r="80" spans="2:9" s="11" customFormat="1" ht="30" customHeight="1" x14ac:dyDescent="0.2">
      <c r="B80" s="20"/>
      <c r="C80" s="20"/>
      <c r="D80" s="21"/>
      <c r="E80" s="21"/>
      <c r="F80" s="22"/>
      <c r="G80" s="20"/>
      <c r="H80" s="20"/>
      <c r="I80" s="20"/>
    </row>
    <row r="81" spans="2:9" s="11" customFormat="1" ht="30" customHeight="1" x14ac:dyDescent="0.2">
      <c r="B81" s="20"/>
      <c r="C81" s="20"/>
      <c r="D81" s="21"/>
      <c r="E81" s="21"/>
      <c r="F81" s="22"/>
      <c r="G81" s="20"/>
      <c r="H81" s="20"/>
      <c r="I81" s="20"/>
    </row>
    <row r="82" spans="2:9" s="11" customFormat="1" ht="30" customHeight="1" x14ac:dyDescent="0.2">
      <c r="B82" s="20"/>
      <c r="C82" s="20"/>
      <c r="D82" s="21"/>
      <c r="E82" s="21"/>
      <c r="F82" s="22"/>
      <c r="G82" s="20"/>
      <c r="H82" s="20"/>
      <c r="I82" s="20"/>
    </row>
    <row r="83" spans="2:9" s="11" customFormat="1" ht="30" customHeight="1" x14ac:dyDescent="0.2">
      <c r="B83" s="20"/>
      <c r="C83" s="20"/>
      <c r="D83" s="21"/>
      <c r="E83" s="21"/>
      <c r="F83" s="22"/>
      <c r="G83" s="20"/>
      <c r="H83" s="20"/>
      <c r="I83" s="20"/>
    </row>
    <row r="84" spans="2:9" s="11" customFormat="1" ht="30" customHeight="1" x14ac:dyDescent="0.2">
      <c r="B84" s="20"/>
      <c r="C84" s="20"/>
      <c r="D84" s="21"/>
      <c r="E84" s="21"/>
      <c r="F84" s="22"/>
      <c r="G84" s="20"/>
      <c r="H84" s="20"/>
      <c r="I84" s="20"/>
    </row>
    <row r="85" spans="2:9" s="11" customFormat="1" ht="30" customHeight="1" x14ac:dyDescent="0.2">
      <c r="B85" s="20"/>
      <c r="C85" s="20"/>
      <c r="D85" s="21"/>
      <c r="E85" s="21"/>
      <c r="F85" s="22"/>
      <c r="G85" s="20"/>
      <c r="H85" s="20"/>
      <c r="I85" s="20"/>
    </row>
    <row r="86" spans="2:9" s="11" customFormat="1" ht="30" customHeight="1" x14ac:dyDescent="0.2">
      <c r="B86" s="20"/>
      <c r="C86" s="20"/>
      <c r="D86" s="21"/>
      <c r="E86" s="21"/>
      <c r="F86" s="22"/>
      <c r="G86" s="20"/>
      <c r="H86" s="20"/>
      <c r="I86" s="20"/>
    </row>
    <row r="89" spans="2:9" x14ac:dyDescent="0.25">
      <c r="B89" s="16" t="s">
        <v>11</v>
      </c>
      <c r="C89" s="16" t="s">
        <v>44</v>
      </c>
      <c r="D89" s="16" t="s">
        <v>45</v>
      </c>
      <c r="E89" s="16"/>
      <c r="F89" s="16" t="s">
        <v>158</v>
      </c>
    </row>
    <row r="90" spans="2:9" s="11" customFormat="1" ht="24" customHeight="1" x14ac:dyDescent="0.2">
      <c r="B90" s="17" t="s">
        <v>17</v>
      </c>
      <c r="C90" s="24">
        <v>1</v>
      </c>
      <c r="D90" s="24">
        <v>3</v>
      </c>
      <c r="E90" s="24"/>
      <c r="F90" s="24">
        <v>5</v>
      </c>
    </row>
    <row r="91" spans="2:9" s="11" customFormat="1" ht="24" customHeight="1" x14ac:dyDescent="0.2">
      <c r="B91" s="17" t="s">
        <v>13</v>
      </c>
      <c r="C91" s="24">
        <v>1</v>
      </c>
      <c r="D91" s="24">
        <v>3</v>
      </c>
      <c r="E91" s="24"/>
      <c r="F91" s="24">
        <v>3</v>
      </c>
    </row>
    <row r="92" spans="2:9" s="11" customFormat="1" ht="24" customHeight="1" x14ac:dyDescent="0.2">
      <c r="B92" s="17" t="s">
        <v>16</v>
      </c>
      <c r="C92" s="24"/>
      <c r="D92" s="24"/>
      <c r="E92" s="24"/>
      <c r="F92" s="24"/>
    </row>
    <row r="93" spans="2:9" s="11" customFormat="1" ht="24" customHeight="1" x14ac:dyDescent="0.2">
      <c r="B93" s="67" t="s">
        <v>159</v>
      </c>
      <c r="C93" s="24"/>
      <c r="D93" s="24"/>
      <c r="E93" s="24"/>
      <c r="F93" s="24">
        <v>2</v>
      </c>
    </row>
    <row r="94" spans="2:9" s="11" customFormat="1" ht="24" customHeight="1" x14ac:dyDescent="0.2">
      <c r="B94" s="17" t="s">
        <v>19</v>
      </c>
      <c r="C94" s="24">
        <v>1</v>
      </c>
      <c r="D94" s="24"/>
      <c r="E94" s="24"/>
      <c r="F94" s="24"/>
    </row>
    <row r="95" spans="2:9" s="11" customFormat="1" ht="24" customHeight="1" x14ac:dyDescent="0.2">
      <c r="B95" s="17" t="s">
        <v>14</v>
      </c>
      <c r="C95" s="24">
        <v>3</v>
      </c>
      <c r="D95" s="24">
        <v>6</v>
      </c>
      <c r="E95" s="24"/>
      <c r="F95" s="24">
        <v>7</v>
      </c>
    </row>
    <row r="96" spans="2:9" s="11" customFormat="1" ht="24" customHeight="1" x14ac:dyDescent="0.2">
      <c r="B96" s="17" t="s">
        <v>144</v>
      </c>
      <c r="C96" s="24">
        <v>1</v>
      </c>
      <c r="D96" s="24">
        <v>1</v>
      </c>
      <c r="E96" s="24"/>
      <c r="F96" s="24">
        <v>2</v>
      </c>
    </row>
    <row r="97" spans="2:9" s="11" customFormat="1" ht="24" customHeight="1" x14ac:dyDescent="0.2">
      <c r="B97" s="17" t="s">
        <v>15</v>
      </c>
      <c r="C97" s="24"/>
      <c r="D97" s="24"/>
      <c r="E97" s="24"/>
      <c r="F97" s="24">
        <v>2</v>
      </c>
    </row>
    <row r="98" spans="2:9" x14ac:dyDescent="0.25">
      <c r="B98" s="2"/>
      <c r="C98" s="71">
        <f>SUM(C90:C97)</f>
        <v>7</v>
      </c>
      <c r="D98" s="71">
        <f>SUM(D90:D97)</f>
        <v>13</v>
      </c>
      <c r="E98" s="71"/>
      <c r="F98" s="71">
        <f>SUM(F90:F97)</f>
        <v>21</v>
      </c>
      <c r="G98"/>
      <c r="H98" s="2"/>
      <c r="I98"/>
    </row>
    <row r="99" spans="2:9" x14ac:dyDescent="0.25">
      <c r="B99" s="2"/>
      <c r="C99" s="162">
        <f>C98+D98+F98</f>
        <v>41</v>
      </c>
      <c r="D99" s="162"/>
      <c r="E99" s="162"/>
      <c r="F99" s="162"/>
      <c r="G99"/>
      <c r="H99" s="2"/>
      <c r="I99"/>
    </row>
    <row r="100" spans="2:9" x14ac:dyDescent="0.25">
      <c r="G100"/>
      <c r="H100" s="2"/>
      <c r="I100"/>
    </row>
  </sheetData>
  <sortState ref="B3:I61">
    <sortCondition ref="B2"/>
  </sortState>
  <mergeCells count="1">
    <mergeCell ref="C99:F99"/>
  </mergeCells>
  <hyperlinks>
    <hyperlink ref="I62" r:id="rId1" xr:uid="{83ADE54B-0408-45FE-B670-8B032CF80452}"/>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16"/>
  <sheetViews>
    <sheetView workbookViewId="0">
      <selection activeCell="A10" sqref="A10:XFD10"/>
    </sheetView>
  </sheetViews>
  <sheetFormatPr defaultRowHeight="15" x14ac:dyDescent="0.25"/>
  <cols>
    <col min="1" max="1" width="3.140625" customWidth="1"/>
    <col min="2" max="2" width="13.42578125" style="1" customWidth="1"/>
    <col min="3" max="3" width="17.85546875" style="1" customWidth="1"/>
    <col min="4" max="4" width="75.140625" style="1" customWidth="1"/>
    <col min="5" max="5" width="58.42578125" customWidth="1"/>
    <col min="6" max="6" width="55" bestFit="1" customWidth="1"/>
  </cols>
  <sheetData>
    <row r="1" spans="2:6" x14ac:dyDescent="0.25">
      <c r="B1" s="12" t="s">
        <v>83</v>
      </c>
    </row>
    <row r="2" spans="2:6" ht="30.75" customHeight="1" x14ac:dyDescent="0.25">
      <c r="B2" s="16" t="s">
        <v>0</v>
      </c>
      <c r="C2" s="16" t="s">
        <v>1</v>
      </c>
      <c r="D2" s="16" t="s">
        <v>2</v>
      </c>
      <c r="E2" s="16" t="s">
        <v>43</v>
      </c>
      <c r="F2" s="16" t="s">
        <v>67</v>
      </c>
    </row>
    <row r="3" spans="2:6" ht="59.45" customHeight="1" x14ac:dyDescent="0.25">
      <c r="B3" s="17">
        <v>43508</v>
      </c>
      <c r="C3" s="17" t="s">
        <v>118</v>
      </c>
      <c r="D3" s="61" t="s">
        <v>64</v>
      </c>
      <c r="E3" s="53" t="s">
        <v>66</v>
      </c>
      <c r="F3" s="77" t="s">
        <v>65</v>
      </c>
    </row>
    <row r="4" spans="2:6" s="2" customFormat="1" ht="59.45" customHeight="1" x14ac:dyDescent="0.25">
      <c r="B4" s="17">
        <v>43551</v>
      </c>
      <c r="C4" s="17" t="s">
        <v>119</v>
      </c>
      <c r="D4" s="61" t="s">
        <v>126</v>
      </c>
      <c r="E4" s="53" t="s">
        <v>173</v>
      </c>
      <c r="F4" s="77" t="s">
        <v>65</v>
      </c>
    </row>
    <row r="5" spans="2:6" s="2" customFormat="1" ht="53.45" customHeight="1" x14ac:dyDescent="0.25">
      <c r="B5" s="52">
        <v>43564</v>
      </c>
      <c r="C5" s="17" t="s">
        <v>167</v>
      </c>
      <c r="D5" s="67" t="s">
        <v>120</v>
      </c>
      <c r="E5" s="53" t="s">
        <v>172</v>
      </c>
      <c r="F5" s="76" t="s">
        <v>65</v>
      </c>
    </row>
    <row r="6" spans="2:6" s="2" customFormat="1" ht="60.6" customHeight="1" x14ac:dyDescent="0.25">
      <c r="B6" s="52">
        <v>43585</v>
      </c>
      <c r="C6" s="17" t="s">
        <v>168</v>
      </c>
      <c r="D6" s="67" t="s">
        <v>166</v>
      </c>
      <c r="E6" s="53" t="s">
        <v>171</v>
      </c>
      <c r="F6" s="75" t="s">
        <v>65</v>
      </c>
    </row>
    <row r="7" spans="2:6" s="2" customFormat="1" ht="54.6" customHeight="1" x14ac:dyDescent="0.25">
      <c r="B7" s="17">
        <v>43605</v>
      </c>
      <c r="C7" s="17" t="s">
        <v>169</v>
      </c>
      <c r="D7" s="67" t="s">
        <v>160</v>
      </c>
      <c r="E7" s="53" t="s">
        <v>170</v>
      </c>
      <c r="F7" s="75" t="s">
        <v>65</v>
      </c>
    </row>
    <row r="8" spans="2:6" s="2" customFormat="1" ht="42" customHeight="1" x14ac:dyDescent="0.25">
      <c r="B8" s="17">
        <v>43606</v>
      </c>
      <c r="C8" s="17" t="s">
        <v>174</v>
      </c>
      <c r="D8" s="67" t="s">
        <v>175</v>
      </c>
      <c r="E8" s="53" t="s">
        <v>176</v>
      </c>
      <c r="F8" s="75" t="s">
        <v>65</v>
      </c>
    </row>
    <row r="9" spans="2:6" s="2" customFormat="1" ht="42" customHeight="1" x14ac:dyDescent="0.25">
      <c r="B9" s="17"/>
      <c r="C9" s="17"/>
      <c r="D9" s="67"/>
      <c r="E9" s="53"/>
      <c r="F9" s="75"/>
    </row>
    <row r="10" spans="2:6" s="2" customFormat="1" ht="42" customHeight="1" x14ac:dyDescent="0.25">
      <c r="B10" s="17"/>
      <c r="C10" s="17"/>
      <c r="D10" s="67"/>
      <c r="E10" s="53"/>
      <c r="F10" s="75"/>
    </row>
    <row r="11" spans="2:6" s="2" customFormat="1" ht="42" customHeight="1" x14ac:dyDescent="0.25">
      <c r="B11" s="17"/>
      <c r="C11" s="17"/>
      <c r="D11" s="67"/>
      <c r="E11" s="53"/>
      <c r="F11" s="75"/>
    </row>
    <row r="12" spans="2:6" s="2" customFormat="1" ht="31.5" customHeight="1" x14ac:dyDescent="0.25">
      <c r="B12" s="17"/>
      <c r="C12" s="17"/>
      <c r="D12" s="18"/>
      <c r="E12" s="19"/>
      <c r="F12" s="75"/>
    </row>
    <row r="13" spans="2:6" s="2" customFormat="1" ht="31.5" customHeight="1" x14ac:dyDescent="0.25">
      <c r="B13" s="17">
        <v>44594</v>
      </c>
      <c r="C13" s="17" t="s">
        <v>1402</v>
      </c>
      <c r="D13" s="18" t="s">
        <v>1403</v>
      </c>
      <c r="E13" s="53" t="s">
        <v>1404</v>
      </c>
      <c r="F13" s="75" t="s">
        <v>65</v>
      </c>
    </row>
    <row r="14" spans="2:6" ht="31.5" customHeight="1" x14ac:dyDescent="0.25">
      <c r="B14" s="20"/>
      <c r="C14" s="20"/>
      <c r="D14" s="21"/>
      <c r="E14" s="22"/>
      <c r="F14" s="75"/>
    </row>
    <row r="15" spans="2:6" ht="31.5" customHeight="1" x14ac:dyDescent="0.25">
      <c r="B15" s="20"/>
      <c r="C15" s="20"/>
      <c r="D15" s="21"/>
      <c r="E15" s="22"/>
      <c r="F15" s="72"/>
    </row>
    <row r="16" spans="2:6" ht="31.5" customHeight="1" x14ac:dyDescent="0.25">
      <c r="B16" s="20"/>
      <c r="C16" s="20"/>
      <c r="D16" s="21"/>
      <c r="E16" s="73"/>
      <c r="F16" s="74"/>
    </row>
  </sheetData>
  <hyperlinks>
    <hyperlink ref="E3" r:id="rId1" xr:uid="{00000000-0004-0000-0800-000000000000}"/>
    <hyperlink ref="F3" r:id="rId2" xr:uid="{00000000-0004-0000-0800-000001000000}"/>
    <hyperlink ref="F5" r:id="rId3" xr:uid="{00000000-0004-0000-0800-000002000000}"/>
    <hyperlink ref="F4" r:id="rId4" xr:uid="{00000000-0004-0000-0800-000003000000}"/>
    <hyperlink ref="E7" r:id="rId5" xr:uid="{00000000-0004-0000-0800-000004000000}"/>
    <hyperlink ref="E6" r:id="rId6" xr:uid="{00000000-0004-0000-0800-000005000000}"/>
    <hyperlink ref="E5" r:id="rId7" xr:uid="{00000000-0004-0000-0800-000006000000}"/>
    <hyperlink ref="E8" r:id="rId8" xr:uid="{00000000-0004-0000-0800-000007000000}"/>
    <hyperlink ref="E13" r:id="rId9" xr:uid="{CEFC1440-D890-4D25-B88F-3DD2BE86060F}"/>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11</vt:i4>
      </vt:variant>
    </vt:vector>
  </HeadingPairs>
  <TitlesOfParts>
    <vt:vector size="11" baseType="lpstr">
      <vt:lpstr>Outputs Gerais</vt:lpstr>
      <vt:lpstr>Fotos</vt:lpstr>
      <vt:lpstr>Sessões Públicas</vt:lpstr>
      <vt:lpstr>Envolvimento Público</vt:lpstr>
      <vt:lpstr>Apresentações e Workshops</vt:lpstr>
      <vt:lpstr>Facebook - Post</vt:lpstr>
      <vt:lpstr>Facebook - Likes</vt:lpstr>
      <vt:lpstr>Notícias</vt:lpstr>
      <vt:lpstr>Notas de Imprensa</vt:lpstr>
      <vt:lpstr>Networking</vt:lpstr>
      <vt:lpstr>Reuniões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Jordao</dc:creator>
  <cp:lastModifiedBy>Ricardo MP. Correia</cp:lastModifiedBy>
  <dcterms:created xsi:type="dcterms:W3CDTF">2018-05-03T09:02:01Z</dcterms:created>
  <dcterms:modified xsi:type="dcterms:W3CDTF">2022-02-23T13:23:00Z</dcterms:modified>
</cp:coreProperties>
</file>